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hsro365-my.sharepoint.com/personal/s2p2pycpc2_hsro365_onmicrosoft_com/Documents/LFRV-HSRI/1-SIAR/3-Riesgo Operacional/2021-MAPA RIESGOS/CORRUPCION/"/>
    </mc:Choice>
  </mc:AlternateContent>
  <xr:revisionPtr revIDLastSave="126" documentId="13_ncr:1_{EDF6366B-F69B-4F2A-AA74-28A8C2724372}" xr6:coauthVersionLast="47" xr6:coauthVersionMax="47" xr10:uidLastSave="{3E87CEE9-37F4-4EFC-8D6E-8F19E6DCA230}"/>
  <bookViews>
    <workbookView xWindow="-120" yWindow="-120" windowWidth="21840" windowHeight="13140" xr2:uid="{00000000-000D-0000-FFFF-FFFF00000000}"/>
  </bookViews>
  <sheets>
    <sheet name="MPR CORRUPCIÓN 2021" sheetId="1" r:id="rId1"/>
    <sheet name="Tabla probabilidad" sheetId="4" r:id="rId2"/>
    <sheet name="Tabla Impacto2" sheetId="5" r:id="rId3"/>
    <sheet name="Matriz Calor Inherente" sheetId="6" r:id="rId4"/>
    <sheet name="GESTION EVENTOS" sheetId="8" r:id="rId5"/>
  </sheets>
  <externalReferences>
    <externalReference r:id="rId6"/>
    <externalReference r:id="rId7"/>
  </externalReferences>
  <definedNames>
    <definedName name="_OP1">#REF!</definedName>
    <definedName name="ACCION">#REF!</definedName>
    <definedName name="ALTO">#REF!</definedName>
    <definedName name="ApoyoenatenciónenSalud" localSheetId="4">'GESTION EVENTOS'!#REF!</definedName>
    <definedName name="ApoyoenatenciónenSalud">#REF!</definedName>
    <definedName name="AtenciónalCiudadano" localSheetId="4">'GESTION EVENTOS'!$N$333</definedName>
    <definedName name="AtenciónalCiudadano">#REF!</definedName>
    <definedName name="AtenciónenSalud" localSheetId="4">'GESTION EVENTOS'!$H$333:$H$338</definedName>
    <definedName name="AtenciónenSalud">#REF!</definedName>
    <definedName name="AUTO">#REF!</definedName>
    <definedName name="AUTONOMIA">#REF!</definedName>
    <definedName name="BAJO">#REF!</definedName>
    <definedName name="CALIFICACION">#REF!</definedName>
    <definedName name="Comunicaciones" localSheetId="4">'GESTION EVENTOS'!$D$333</definedName>
    <definedName name="Comunicaciones">#REF!</definedName>
    <definedName name="Direccionamientoygerencia" localSheetId="4">'GESTION EVENTOS'!$B$333</definedName>
    <definedName name="Direccionamientoygerencia">#REF!</definedName>
    <definedName name="DO">#REF!</definedName>
    <definedName name="DOCUMENTACION">#REF!</definedName>
    <definedName name="EC">#REF!</definedName>
    <definedName name="ECONOMIA">#REF!</definedName>
    <definedName name="EF">#REF!</definedName>
    <definedName name="EFECTIVIDAD">#REF!</definedName>
    <definedName name="EFECTIVO">#REF!</definedName>
    <definedName name="EFICACIA">#REF!</definedName>
    <definedName name="ESCALA">#REF!</definedName>
    <definedName name="EVALUACION">#REF!</definedName>
    <definedName name="Evaluacióndeldesempeñoinstitucional" localSheetId="4">'GESTION EVENTOS'!$Q$333</definedName>
    <definedName name="Evaluacióndeldesempeñoinstitucional">#REF!</definedName>
    <definedName name="EX">#REF!</definedName>
    <definedName name="EXISTENCIA">#REF!</definedName>
    <definedName name="GestióndeAmbienteFísico" localSheetId="4">'GESTION EVENTOS'!$J$333</definedName>
    <definedName name="GestióndeAmbienteFísico">#REF!</definedName>
    <definedName name="GestióndeCompras" localSheetId="4">'GESTION EVENTOS'!$L$333</definedName>
    <definedName name="GestióndeCompras">#REF!</definedName>
    <definedName name="Gestióndelatecnología" localSheetId="4">'GESTION EVENTOS'!$O$333:$O$334</definedName>
    <definedName name="Gestióndelatecnología">#REF!</definedName>
    <definedName name="GestióndeTalentoHumano" localSheetId="4">'GESTION EVENTOS'!$F$333</definedName>
    <definedName name="GestióndeTalentoHumano">#REF!</definedName>
    <definedName name="GestiónDocenciaServicio" localSheetId="4">'GESTION EVENTOS'!$P$333</definedName>
    <definedName name="GestiónDocenciaServicio">#REF!</definedName>
    <definedName name="GestiónFinanciera" localSheetId="4">'GESTION EVENTOS'!$I$333:$I$341</definedName>
    <definedName name="GestiónFinanciera">#REF!</definedName>
    <definedName name="GestiónJurídica" localSheetId="4">'GESTION EVENTOS'!$K$333</definedName>
    <definedName name="GestiónJurídica">#REF!</definedName>
    <definedName name="IMPACTO">#REF!</definedName>
    <definedName name="IngresoalServicio" localSheetId="4">'GESTION EVENTOS'!$G$333</definedName>
    <definedName name="IngresoalServicio">#REF!</definedName>
    <definedName name="MEDIO">#REF!</definedName>
    <definedName name="MejoraContinua" localSheetId="4">'GESTION EVENTOS'!$R$333</definedName>
    <definedName name="MejoraContinua">#REF!</definedName>
    <definedName name="MercadeodeServiciosdeSalud" localSheetId="4">'GESTION EVENTOS'!$E$333</definedName>
    <definedName name="MercadeodeServiciosdeSalud">#REF!</definedName>
    <definedName name="MO">#REF!</definedName>
    <definedName name="MONITOREO">#REF!</definedName>
    <definedName name="OP">#REF!</definedName>
    <definedName name="OPORTUNIDA">#REF!</definedName>
    <definedName name="OPORTUNIDAD">#REF!</definedName>
    <definedName name="PlanificaciondelSIG" localSheetId="4">'GESTION EVENTOS'!$C$333</definedName>
    <definedName name="PlanificaciondelSIG">#REF!</definedName>
    <definedName name="pro" localSheetId="4">'GESTION EVENTOS'!$A$4</definedName>
    <definedName name="pro">'[1]GESTION EVENTOS'!$A$4</definedName>
    <definedName name="PROBABILIDAD">#REF!</definedName>
    <definedName name="proceso" localSheetId="4">'GESTION EVENTOS'!$A$333:$A$350</definedName>
    <definedName name="proceso">'[1]GESTION EVENTOS'!$A$333:$A$350</definedName>
    <definedName name="SistemasdeInformación" localSheetId="4">'GESTION EVENTOS'!$M$333:$M$334</definedName>
    <definedName name="SistemasdeInformació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2" i="1" l="1"/>
  <c r="O132" i="1"/>
  <c r="O112" i="1"/>
  <c r="O92" i="1"/>
  <c r="O72" i="1"/>
  <c r="O52" i="1"/>
  <c r="O32" i="1"/>
  <c r="O12" i="1"/>
  <c r="N152" i="1"/>
  <c r="N132" i="1"/>
  <c r="K31" i="1" l="1"/>
  <c r="L31" i="1"/>
  <c r="L211" i="1" l="1"/>
  <c r="K211" i="1"/>
  <c r="L171" i="1"/>
  <c r="K171" i="1"/>
  <c r="M152" i="1" s="1"/>
  <c r="L151" i="1"/>
  <c r="K151" i="1"/>
  <c r="M132" i="1" s="1"/>
  <c r="L131" i="1"/>
  <c r="K131" i="1"/>
  <c r="M112" i="1" s="1"/>
  <c r="N112" i="1"/>
  <c r="L111" i="1"/>
  <c r="K111" i="1"/>
  <c r="M92" i="1" s="1"/>
  <c r="N92" i="1"/>
  <c r="L91" i="1"/>
  <c r="K91" i="1"/>
  <c r="M72" i="1" s="1"/>
  <c r="N72" i="1"/>
  <c r="L71" i="1"/>
  <c r="K71" i="1"/>
  <c r="N52" i="1"/>
  <c r="L51" i="1"/>
  <c r="N32" i="1"/>
  <c r="M32" i="1"/>
  <c r="N12" i="1"/>
  <c r="M12" i="1"/>
  <c r="M52" i="1" l="1"/>
  <c r="J6" i="6" l="1"/>
  <c r="L6" i="6"/>
  <c r="N6" i="6"/>
  <c r="J8" i="6"/>
  <c r="L8" i="6"/>
  <c r="N8" i="6"/>
  <c r="J10" i="6"/>
  <c r="L10" i="6"/>
  <c r="N10" i="6"/>
  <c r="J12" i="6"/>
  <c r="L12" i="6"/>
  <c r="N12" i="6"/>
  <c r="J14" i="6"/>
  <c r="L14" i="6"/>
  <c r="N14" i="6"/>
  <c r="J16" i="6"/>
  <c r="L16" i="6"/>
  <c r="N16" i="6"/>
  <c r="J18" i="6"/>
  <c r="L18" i="6"/>
  <c r="N18" i="6"/>
  <c r="J20" i="6"/>
  <c r="L20" i="6"/>
  <c r="N20" i="6"/>
  <c r="J22" i="6"/>
  <c r="L22" i="6"/>
  <c r="N22" i="6"/>
  <c r="J24" i="6"/>
  <c r="L24" i="6"/>
  <c r="N24" i="6"/>
  <c r="J26" i="6"/>
  <c r="L26" i="6"/>
  <c r="N26" i="6"/>
  <c r="J28" i="6"/>
  <c r="L28" i="6"/>
  <c r="N28" i="6"/>
  <c r="J30" i="6"/>
  <c r="L30" i="6"/>
  <c r="N30" i="6"/>
  <c r="J32" i="6"/>
  <c r="L32" i="6"/>
  <c r="N32" i="6"/>
  <c r="J34" i="6"/>
  <c r="L34" i="6"/>
  <c r="N34" i="6"/>
  <c r="J36" i="6"/>
  <c r="L36" i="6"/>
  <c r="N36" i="6"/>
  <c r="J38" i="6"/>
  <c r="L38" i="6"/>
  <c r="N38" i="6"/>
  <c r="J40" i="6"/>
  <c r="L40" i="6"/>
  <c r="N40" i="6"/>
  <c r="J42" i="6"/>
  <c r="L42" i="6"/>
  <c r="N42" i="6"/>
  <c r="J44" i="6"/>
  <c r="L44" i="6"/>
  <c r="N44" i="6"/>
  <c r="P38" i="6"/>
  <c r="R38" i="6"/>
  <c r="T38" i="6"/>
  <c r="V38" i="6"/>
  <c r="X38" i="6"/>
  <c r="Z38" i="6"/>
  <c r="AB38" i="6"/>
  <c r="AD38" i="6"/>
  <c r="AF38" i="6"/>
  <c r="AH38" i="6"/>
  <c r="AJ38" i="6"/>
  <c r="AL38" i="6"/>
  <c r="P40" i="6"/>
  <c r="R40" i="6"/>
  <c r="T40" i="6"/>
  <c r="V40" i="6"/>
  <c r="X40" i="6"/>
  <c r="Z40" i="6"/>
  <c r="AB40" i="6"/>
  <c r="AD40" i="6"/>
  <c r="AF40" i="6"/>
  <c r="AH40" i="6"/>
  <c r="AJ40" i="6"/>
  <c r="AL40" i="6"/>
  <c r="P42" i="6"/>
  <c r="R42" i="6"/>
  <c r="T42" i="6"/>
  <c r="V42" i="6"/>
  <c r="X42" i="6"/>
  <c r="Z42" i="6"/>
  <c r="AB42" i="6"/>
  <c r="AD42" i="6"/>
  <c r="AF42" i="6"/>
  <c r="AH42" i="6"/>
  <c r="AJ42" i="6"/>
  <c r="AL42" i="6"/>
  <c r="P44" i="6"/>
  <c r="R44" i="6"/>
  <c r="T44" i="6"/>
  <c r="V44" i="6"/>
  <c r="X44" i="6"/>
  <c r="Z44" i="6"/>
  <c r="AB44" i="6"/>
  <c r="AD44" i="6"/>
  <c r="AF44" i="6"/>
  <c r="AH44" i="6"/>
  <c r="AJ44" i="6"/>
  <c r="AL44" i="6"/>
  <c r="AL36" i="6"/>
  <c r="AJ36" i="6"/>
  <c r="AH36" i="6"/>
  <c r="AF36" i="6"/>
  <c r="AD36" i="6"/>
  <c r="AB36" i="6"/>
  <c r="Z36" i="6"/>
  <c r="X36" i="6"/>
  <c r="V36" i="6"/>
  <c r="T36" i="6"/>
  <c r="R36" i="6"/>
  <c r="P36" i="6"/>
  <c r="AL34" i="6"/>
  <c r="AJ34" i="6"/>
  <c r="AH34" i="6"/>
  <c r="AF34" i="6"/>
  <c r="AD34" i="6"/>
  <c r="AB34" i="6"/>
  <c r="Z34" i="6"/>
  <c r="X34" i="6"/>
  <c r="V34" i="6"/>
  <c r="T34" i="6"/>
  <c r="R34" i="6"/>
  <c r="P34" i="6"/>
  <c r="AL32" i="6"/>
  <c r="AJ32" i="6"/>
  <c r="AH32" i="6"/>
  <c r="AF32" i="6"/>
  <c r="AD32" i="6"/>
  <c r="AB32" i="6"/>
  <c r="Z32" i="6"/>
  <c r="X32" i="6"/>
  <c r="V32" i="6"/>
  <c r="T32" i="6"/>
  <c r="R32" i="6"/>
  <c r="P32" i="6"/>
  <c r="AL30" i="6"/>
  <c r="AJ30" i="6"/>
  <c r="AH30" i="6"/>
  <c r="AF30" i="6"/>
  <c r="AD30" i="6"/>
  <c r="AB30" i="6"/>
  <c r="Z30" i="6"/>
  <c r="X30" i="6"/>
  <c r="V30" i="6"/>
  <c r="T30" i="6"/>
  <c r="R30" i="6"/>
  <c r="P30" i="6"/>
  <c r="AL28" i="6"/>
  <c r="AJ28" i="6"/>
  <c r="AH28" i="6"/>
  <c r="AF28" i="6"/>
  <c r="AD28" i="6"/>
  <c r="AB28" i="6"/>
  <c r="Z28" i="6"/>
  <c r="X28" i="6"/>
  <c r="V28" i="6"/>
  <c r="T28" i="6"/>
  <c r="R28" i="6"/>
  <c r="P28" i="6"/>
  <c r="AL26" i="6"/>
  <c r="AJ26" i="6"/>
  <c r="AH26" i="6"/>
  <c r="AF26" i="6"/>
  <c r="AD26" i="6"/>
  <c r="AB26" i="6"/>
  <c r="Z26" i="6"/>
  <c r="X26" i="6"/>
  <c r="V26" i="6"/>
  <c r="T26" i="6"/>
  <c r="R26" i="6"/>
  <c r="P26" i="6"/>
  <c r="AL24" i="6"/>
  <c r="AJ24" i="6"/>
  <c r="AH24" i="6"/>
  <c r="AF24" i="6"/>
  <c r="AD24" i="6"/>
  <c r="AB24" i="6"/>
  <c r="Z24" i="6"/>
  <c r="X24" i="6"/>
  <c r="V24" i="6"/>
  <c r="T24" i="6"/>
  <c r="R24" i="6"/>
  <c r="P24" i="6"/>
  <c r="AL22" i="6"/>
  <c r="AJ22" i="6"/>
  <c r="AH22" i="6"/>
  <c r="AF22" i="6"/>
  <c r="AD22" i="6"/>
  <c r="AB22" i="6"/>
  <c r="Z22" i="6"/>
  <c r="X22" i="6"/>
  <c r="V22" i="6"/>
  <c r="T22" i="6"/>
  <c r="R22" i="6"/>
  <c r="P22" i="6"/>
  <c r="AL20" i="6"/>
  <c r="AJ20" i="6"/>
  <c r="AH20" i="6"/>
  <c r="AF20" i="6"/>
  <c r="AD20" i="6"/>
  <c r="AB20" i="6"/>
  <c r="Z20" i="6"/>
  <c r="X20" i="6"/>
  <c r="V20" i="6"/>
  <c r="T20" i="6"/>
  <c r="R20" i="6"/>
  <c r="P20" i="6"/>
  <c r="AL18" i="6"/>
  <c r="AJ18" i="6"/>
  <c r="AH18" i="6"/>
  <c r="AF18" i="6"/>
  <c r="AD18" i="6"/>
  <c r="AB18" i="6"/>
  <c r="Z18" i="6"/>
  <c r="X18" i="6"/>
  <c r="V18" i="6"/>
  <c r="T18" i="6"/>
  <c r="R18" i="6"/>
  <c r="P18" i="6"/>
  <c r="AL16" i="6"/>
  <c r="AJ16" i="6"/>
  <c r="AH16" i="6"/>
  <c r="AF16" i="6"/>
  <c r="AD16" i="6"/>
  <c r="AB16" i="6"/>
  <c r="Z16" i="6"/>
  <c r="X16" i="6"/>
  <c r="V16" i="6"/>
  <c r="T16" i="6"/>
  <c r="R16" i="6"/>
  <c r="P16" i="6"/>
  <c r="AL14" i="6"/>
  <c r="AJ14" i="6"/>
  <c r="AH14" i="6"/>
  <c r="AF14" i="6"/>
  <c r="AD14" i="6"/>
  <c r="AB14" i="6"/>
  <c r="Z14" i="6"/>
  <c r="X14" i="6"/>
  <c r="V14" i="6"/>
  <c r="T14" i="6"/>
  <c r="R14" i="6"/>
  <c r="P14" i="6"/>
  <c r="AL12" i="6"/>
  <c r="AJ12" i="6"/>
  <c r="AH12" i="6"/>
  <c r="AF12" i="6"/>
  <c r="AD12" i="6"/>
  <c r="AB12" i="6"/>
  <c r="Z12" i="6"/>
  <c r="X12" i="6"/>
  <c r="V12" i="6"/>
  <c r="T12" i="6"/>
  <c r="R12" i="6"/>
  <c r="P12" i="6"/>
  <c r="AL10" i="6"/>
  <c r="AJ10" i="6"/>
  <c r="AH10" i="6"/>
  <c r="AF10" i="6"/>
  <c r="AD10" i="6"/>
  <c r="AB10" i="6"/>
  <c r="Z10" i="6"/>
  <c r="X10" i="6"/>
  <c r="V10" i="6"/>
  <c r="T10" i="6"/>
  <c r="R10" i="6"/>
  <c r="P10" i="6"/>
  <c r="AL8" i="6"/>
  <c r="AJ8" i="6"/>
  <c r="AH8" i="6"/>
  <c r="AF8" i="6"/>
  <c r="AD8" i="6"/>
  <c r="AB8" i="6"/>
  <c r="Z8" i="6"/>
  <c r="X8" i="6"/>
  <c r="V8" i="6"/>
  <c r="T8" i="6"/>
  <c r="R8" i="6"/>
  <c r="P8" i="6"/>
  <c r="AL6" i="6"/>
  <c r="AJ6" i="6"/>
  <c r="AH6" i="6"/>
  <c r="AF6" i="6"/>
  <c r="AD6" i="6"/>
  <c r="AB6" i="6"/>
  <c r="Z6" i="6"/>
  <c r="X6" i="6"/>
  <c r="V6" i="6"/>
  <c r="T6" i="6"/>
  <c r="R6" i="6"/>
  <c r="P6" i="6"/>
</calcChain>
</file>

<file path=xl/sharedStrings.xml><?xml version="1.0" encoding="utf-8"?>
<sst xmlns="http://schemas.openxmlformats.org/spreadsheetml/2006/main" count="953" uniqueCount="310">
  <si>
    <t>IDENTIFICACIÓN DEL RIESGO</t>
  </si>
  <si>
    <t>ANÁLISIS DEL RIESGO</t>
  </si>
  <si>
    <t>NO</t>
  </si>
  <si>
    <t>Descripción</t>
  </si>
  <si>
    <t>x</t>
  </si>
  <si>
    <t>Apoyo</t>
  </si>
  <si>
    <t xml:space="preserve">Formato Mapa Riesgos </t>
  </si>
  <si>
    <t>Proceso:</t>
  </si>
  <si>
    <t xml:space="preserve">Direccionamiento y gerencia  </t>
  </si>
  <si>
    <t>Objetivo:</t>
  </si>
  <si>
    <t>Orientar el crecimiento y desarrollo estratégico de la organización para garantizar el cumplimiento de sus propósitos organizacionales y
su sostenibilidad en el tiempo.</t>
  </si>
  <si>
    <t>Alcance:</t>
  </si>
  <si>
    <t xml:space="preserve">Misional </t>
  </si>
  <si>
    <t xml:space="preserve">Apoyo </t>
  </si>
  <si>
    <t xml:space="preserve">Direccionamiento y Gerencia </t>
  </si>
  <si>
    <t xml:space="preserve">Comunicaciones </t>
  </si>
  <si>
    <t xml:space="preserve">Mercadeo de servicios de salud </t>
  </si>
  <si>
    <t xml:space="preserve">Ingreso al servicio </t>
  </si>
  <si>
    <t xml:space="preserve">Mejora continua </t>
  </si>
  <si>
    <t>TIPO DE PROCESO</t>
  </si>
  <si>
    <t>PROCESO</t>
  </si>
  <si>
    <t>PROBABILIDAD</t>
  </si>
  <si>
    <t xml:space="preserve">IMPACTO </t>
  </si>
  <si>
    <t>#</t>
  </si>
  <si>
    <t xml:space="preserve">Corrupción </t>
  </si>
  <si>
    <t xml:space="preserve">Estratégico </t>
  </si>
  <si>
    <t xml:space="preserve">Planificación del SIG </t>
  </si>
  <si>
    <t xml:space="preserve">Evaluación y mejora </t>
  </si>
  <si>
    <t xml:space="preserve">Gestión del talento humano </t>
  </si>
  <si>
    <t xml:space="preserve">Atención en salud </t>
  </si>
  <si>
    <t xml:space="preserve">Apoyo en la atención en salud </t>
  </si>
  <si>
    <t xml:space="preserve">Gestión financiera </t>
  </si>
  <si>
    <t xml:space="preserve">Gestión jurídica </t>
  </si>
  <si>
    <t xml:space="preserve">Sistemas de información </t>
  </si>
  <si>
    <t>Gestión de la tecnología</t>
  </si>
  <si>
    <t xml:space="preserve">Gestión ambiente físico </t>
  </si>
  <si>
    <t xml:space="preserve">Gestión de compras </t>
  </si>
  <si>
    <t xml:space="preserve">Atención al ciudadano </t>
  </si>
  <si>
    <t xml:space="preserve">Gestión Docencia servicio </t>
  </si>
  <si>
    <t>Evaluación del desempeño institucional</t>
  </si>
  <si>
    <t xml:space="preserve">Aplica para todos los miembros de la E.S.E San Rafael de Itagüí </t>
  </si>
  <si>
    <t># RIESGO</t>
  </si>
  <si>
    <t>CAUSA INMEDIATA (consecuencia )</t>
  </si>
  <si>
    <t>CAUSA RAÍZ</t>
  </si>
  <si>
    <t>DESCRIPCIÓN DEL RIESO</t>
  </si>
  <si>
    <t xml:space="preserve">CLASIFICACIÓN DEL RIESGO </t>
  </si>
  <si>
    <t>PREGUNTA</t>
  </si>
  <si>
    <t>SI</t>
  </si>
  <si>
    <t>IMPACTO</t>
  </si>
  <si>
    <t>EVALUACIÓN DEL RIESGO -VALORACIÓN DE CONTROLES</t>
  </si>
  <si>
    <t xml:space="preserve"># CONTROL </t>
  </si>
  <si>
    <t xml:space="preserve">DESCRIPCIÓN DEL CONTROL </t>
  </si>
  <si>
    <t xml:space="preserve">TRATAMIENTO </t>
  </si>
  <si>
    <t>PLAN DE ACCIÓN (Anónima)</t>
  </si>
  <si>
    <t>PLAN DE ACCIÓN</t>
  </si>
  <si>
    <t>RESPONSABLE</t>
  </si>
  <si>
    <t>FECHA DE IMPLEMENTACIÓN</t>
  </si>
  <si>
    <t xml:space="preserve">FECHA DE SEGUIMIENTO </t>
  </si>
  <si>
    <t>¿Afectar al grupo de funcionarios del proceso?</t>
  </si>
  <si>
    <t>¿Afectar el cumplimiento de metas y objetivos de la dependencia?</t>
  </si>
  <si>
    <t>¿Afectar el cumplimiento de misión de la entidad?</t>
  </si>
  <si>
    <t>¿Afectar el cumplimiento de la misión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</si>
  <si>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</si>
  <si>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</si>
  <si>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</si>
  <si>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¿Generar pérdida de información de la entidad?</t>
  </si>
  <si>
    <t>¿Generar intervención de los órganos de control, de la Fiscalía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</si>
  <si>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</si>
  <si>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</si>
  <si>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</si>
  <si>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</si>
  <si>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</si>
  <si>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</si>
  <si>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</si>
  <si>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</si>
  <si>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¿Generar daño ambiental?</t>
  </si>
  <si>
    <t>¿Dar lugar al detrimento de calidad de vida de la comunidad por la pérdida del bien, servicios o recursos públicos?</t>
  </si>
  <si>
    <t>Estratégico</t>
  </si>
  <si>
    <t>Direccionamiento y gerencia</t>
  </si>
  <si>
    <t>Apoyo en la atención en salud</t>
  </si>
  <si>
    <t xml:space="preserve">Gestión de la tecnología </t>
  </si>
  <si>
    <t xml:space="preserve">Gestión de ambiente físico </t>
  </si>
  <si>
    <t xml:space="preserve">Gestión docencia servicio </t>
  </si>
  <si>
    <t xml:space="preserve">Evaluación desempeño institucional </t>
  </si>
  <si>
    <t>Descriptor</t>
  </si>
  <si>
    <t>Nivel</t>
  </si>
  <si>
    <t>Respuestas afirmativas</t>
  </si>
  <si>
    <t>1 a 5</t>
  </si>
  <si>
    <t>6 a 11</t>
  </si>
  <si>
    <t>12 a 19</t>
  </si>
  <si>
    <t>Tabla Criterios para definir el nivel de probabilidad</t>
  </si>
  <si>
    <t>Frecuencia de la Actividad</t>
  </si>
  <si>
    <t>Probabilidad</t>
  </si>
  <si>
    <t>Muy Baja</t>
  </si>
  <si>
    <t>La actividad que conlleva el riesgo se ejecuta como máximos 2 veces por año</t>
  </si>
  <si>
    <t>Baja</t>
  </si>
  <si>
    <t>La actividad que conlleva el riesgo se ejecuta de 3 a 24 veces por año</t>
  </si>
  <si>
    <t>Media</t>
  </si>
  <si>
    <t>La actividad que conlleva el riesgo se ejecuta de 24 a 500 veces por año</t>
  </si>
  <si>
    <t>Alta</t>
  </si>
  <si>
    <t>La actividad que conlleva el riesgo se ejecuta mínimo 500 veces al año y máximo 5000 veces por año</t>
  </si>
  <si>
    <t>Muy Alta</t>
  </si>
  <si>
    <t>La actividad que conlleva el riesgo se ejecuta más de 5000 veces por año</t>
  </si>
  <si>
    <t xml:space="preserve">Afectación parcial al proceso y a la dependencia. </t>
  </si>
  <si>
    <t>Genera medianas consecuencias para la entidad</t>
  </si>
  <si>
    <t>Impacto negativo de la entidad.</t>
  </si>
  <si>
    <t>Genera altas consecuencias para la entidad</t>
  </si>
  <si>
    <t>Consecuencias desastrosas sobre el sector.</t>
  </si>
  <si>
    <t>Genera consecuencias desastrosas para la entidad</t>
  </si>
  <si>
    <t>Tabla criterios de Medición para definir el impacto de riesgos de corrupción</t>
  </si>
  <si>
    <t xml:space="preserve">Total </t>
  </si>
  <si>
    <t>Si el riesgo se materializa podría…</t>
  </si>
  <si>
    <t>Corrupción</t>
  </si>
  <si>
    <t>Posibilidad de investigaciones penales, disciplinarias y fiscales por falta de objetividad en la auditorias o informes realizados consignando en ellos información sesgada o influenciada por relaciones de amistad o intereses laborales</t>
  </si>
  <si>
    <t>Moderado</t>
  </si>
  <si>
    <t>Mayor</t>
  </si>
  <si>
    <t xml:space="preserve">Catastrófico </t>
  </si>
  <si>
    <t xml:space="preserve">FRECUENCIA CON LA CUAL SE DESARROLLA LA ACTIVIDAD </t>
  </si>
  <si>
    <t>Matriz de Calor Inherente</t>
  </si>
  <si>
    <t>Impacto</t>
  </si>
  <si>
    <t>Muy Alta
100%</t>
  </si>
  <si>
    <t>Extremo</t>
  </si>
  <si>
    <t>Alta
80%</t>
  </si>
  <si>
    <t>Alto</t>
  </si>
  <si>
    <t>Media
60%</t>
  </si>
  <si>
    <t>Baja
40%</t>
  </si>
  <si>
    <t>Bajo</t>
  </si>
  <si>
    <t>Muy Baja
20%</t>
  </si>
  <si>
    <t>Leve
20%</t>
  </si>
  <si>
    <t>Menor
40%</t>
  </si>
  <si>
    <t>Moderado
60%</t>
  </si>
  <si>
    <t>Mayor
80%</t>
  </si>
  <si>
    <t>Catastrófico
100%</t>
  </si>
  <si>
    <t>ZONA DE RIESGO INHERENTE</t>
  </si>
  <si>
    <t>Aceptar</t>
  </si>
  <si>
    <t>Evitar</t>
  </si>
  <si>
    <t>Reducir (compartir)</t>
  </si>
  <si>
    <t>Reducir (mitigar)</t>
  </si>
  <si>
    <t>El líder de planeación y calidad presenta el reporte de los resultados de la planeación institucional ante el Comité institucional de gestión y desempeño de manera periódica</t>
  </si>
  <si>
    <t>El líder de planeación y calidad realiza seguimiento periódico a resultados generados por los planes institucionales</t>
  </si>
  <si>
    <t>El líder de planeación y calidad solicita soportes a los resultados presentados por las áreas en el seguimiento periódico</t>
  </si>
  <si>
    <t xml:space="preserve">El jefe de control interno socializa ante el comité de control interno los informes y planes de mejora resultado de las auditorias institucionales </t>
  </si>
  <si>
    <t>Posibilidad de Investigaciones penales, disciplinarias y fiscales por favorecer a un tercero al contratar personal sin cumplir con el perfil de conocimiento, habilidades y experiencias necesarios en los cargos</t>
  </si>
  <si>
    <t xml:space="preserve">Posibilidad de Investigaciones penales, disciplinarias y fiscales </t>
  </si>
  <si>
    <t xml:space="preserve">La líder Talento Humano verifica los requisitos normativos y/o de función del personal a contratar </t>
  </si>
  <si>
    <t>El líder de Jurídica y un profesional de contratación Socializar el manual de supervisión de la E.S.E, con los supervisores, personal de apoyo a la supervisión y los interventores, según se establezca en el contrato.</t>
  </si>
  <si>
    <t xml:space="preserve">Los lideres de proceso deberá dar a conocer al supervisor y/o al interventor la necesidad que se tiene y la que pretende satisfacer con la suscripción del contrato. </t>
  </si>
  <si>
    <t xml:space="preserve">La líder Talento Humano establece y socializa con las agremiaciones o grupos de trabajo los requisitos mínimos de los funcionarios a contratar  </t>
  </si>
  <si>
    <t>La líder Talento Humano en compañía de los lideres de proceso y lideres de agremiaciones realizan las autoevaluaciones del estándar de talento humano del sistema único de habilitación en salud</t>
  </si>
  <si>
    <t>Posibilidad de investigaciones penales, disciplinarias y fiscales por entrega indebida o perdida de activos de información para favorecimiento propio o a un tercero</t>
  </si>
  <si>
    <t>Posibilidad de investigaciones penales, disciplinarias y fiscales</t>
  </si>
  <si>
    <t>entrega indebida o perdida de activos de información para favorecimiento propio o a un tercero</t>
  </si>
  <si>
    <t xml:space="preserve">La Líder de Talento Humano y el líder de sistemas incluyen en la inducción institucional, énfasis en la confidencialidad de la información </t>
  </si>
  <si>
    <t xml:space="preserve">Líder de sistemas realiza seguimiento a las copias de seguridad realizados por sistemas y son custodiados de acuerdo con la política de activos de información </t>
  </si>
  <si>
    <t>Líder de talento humano con el grupo gestor de integridad implementan el código de ética de la ESE</t>
  </si>
  <si>
    <t xml:space="preserve">Líder jurídico implementa eficazmente la supervisión contractual </t>
  </si>
  <si>
    <t xml:space="preserve">Líder sistemas define la estructura para la administración de permisos en la red institucional y la ejecuta de acuerdo con los procedimientos institucionales </t>
  </si>
  <si>
    <t>Posibilidad de pérdida de la imagen institucional por tráfico de influencias de servidores públicos para beneficio propio, de familiares o terceros durante la atención de pacientes en los servicios asistenciales</t>
  </si>
  <si>
    <t xml:space="preserve">Posibilidad de pérdida de la imagen institucional </t>
  </si>
  <si>
    <t>tráfico de influencias de servidores públicos para beneficio propio, de familiares o terceros durante la atención de pacientes en los servicios asistenciales</t>
  </si>
  <si>
    <t xml:space="preserve">El líder de planeación y calidad elabora y /o actualiza el código de Conducta y de Buen Gobierno de acuerdo con los cambios institucionales </t>
  </si>
  <si>
    <t>La líder de talento humanos elabora y vela por la implementación del código de integridad de la ESE</t>
  </si>
  <si>
    <t>El grupo gestor de integridad evalúa el avance en la implementación de las acciones del código de integridad.</t>
  </si>
  <si>
    <t>Posibilidad de detrimento patrimonial por uso indebido de los recursos públicos para beneficio propio o de terceros, afectando el desarrollo la entidad</t>
  </si>
  <si>
    <t>detrimento patrimonial</t>
  </si>
  <si>
    <t>so indebido de los recursos públicos para beneficio propio o de terceros, afectando el desarrollo la entidad</t>
  </si>
  <si>
    <t>líder de activos fijos ejecuta la política de protección de recursos y realizar seguimiento para garantizar el cumplimiento</t>
  </si>
  <si>
    <t xml:space="preserve">líder de activos fijos mantiene actualizado la base de datos de activos fijos y reporta alguna novedad en caso de encontrarla </t>
  </si>
  <si>
    <t xml:space="preserve">La líder de activos fijos presenta los informes a entes de control de acuerdo con la matriz de reportes institucional. </t>
  </si>
  <si>
    <t>investigaciones penales, disciplinarias y fiscales</t>
  </si>
  <si>
    <t>falta de objetividad en la auditorias o informes realizados consignando en ellos información sesgada o influenciada por relaciones de amistad o intereses laborales</t>
  </si>
  <si>
    <t>Posibilidad de enriquecimiento ilícito de contratistas y/o servidores públicos por favorecimiento propio o a terceros a través de la revisión jurídica que tiene a cargo la oficina en temas de contratación estatal, actos administrativos, actuaciones de representación judicial y emisión de conceptos.</t>
  </si>
  <si>
    <t>enriquecimiento ilícito de contratistas y/o servidores público</t>
  </si>
  <si>
    <t>favorecimiento propio o a terceros a través de la revisión jurídica que tiene a cargo la oficina en temas de contratación estatal, actos administrativos, actuaciones de representación judicial y emisión de conceptos.</t>
  </si>
  <si>
    <t>El líder de la oficina jurídica vela por la revisión de los trámites provenientes de las áreas solicitantes por más de un funcionario de la oficina jurídica.</t>
  </si>
  <si>
    <t>El líder de la oficina jurídica socializa y pone en consideración, revisión y aprobación de los procesos de contratación por parte del Comité de contratación</t>
  </si>
  <si>
    <t xml:space="preserve">El líder de la oficina jurídica socializa y pone en consideración, revisión y aprobación las actuaciones de representación judicial por parte del comité de conciliación y defensa judicial </t>
  </si>
  <si>
    <t>El líder de la oficina jurídica actualiza e implementa periódicamente las políticas prevención del daño antijuridico</t>
  </si>
  <si>
    <t>Posibilidad de pérdida de la imagen institucional por uso indebido de la información sensible y/o confidencial generada por procesos misionales buscando un beneficio particular.</t>
  </si>
  <si>
    <t xml:space="preserve">pérdida de la imagen institucional </t>
  </si>
  <si>
    <t>uso indebido de la información sensible y/o confidencial generada por procesos misionales buscando un beneficio particular.</t>
  </si>
  <si>
    <t>La líder de talento humano con el líder de sistemas vela por el cumplimiento de los acuerdos de confidencialidad y términos de uso de la información pactada con los participantes en los procesos de reconstrucción de memoria histórica.</t>
  </si>
  <si>
    <t>El líder de la oficina jurídica incorpora de cláusulas de confidencialidad y de entrega de la información de las investigaciones en los contratos de prestación de servicio.</t>
  </si>
  <si>
    <t xml:space="preserve">La líder de gestión documental realiza acompañamiento sobre la organización y manejo de la información de las investigaciones, según los parámetros establecidos en el archivo general de la nación </t>
  </si>
  <si>
    <t>Posibilidad de enriquecimiento ilícito de contratistas y/o servidores públicos por aceptar y/o permitir el tráfico de influencias en la provisión de empleos, con el fin de obtener un beneficio propio o para un tercero.</t>
  </si>
  <si>
    <t>aceptar y/o permitir el tráfico de influencias en la provisión de empleos, con el fin de obtener un beneficio propio o para un tercero.</t>
  </si>
  <si>
    <t>La comision de personal institucional realiza la revisión de cumplimiento de requisitos de la hoja de vida contra manual de funciones.</t>
  </si>
  <si>
    <t>La líder de talento humano evidencia por correo electrónico del proceso que se lleve a cabo para proveer el empleo.</t>
  </si>
  <si>
    <t>La líder de talento humano diligencia objetivamente el formato de análisis de hoja de vida que se aplica al personal seleccionado que reposa en la historia laboral</t>
  </si>
  <si>
    <t xml:space="preserve">verificar los requisitos normativos y/o de función del personal a contratar </t>
  </si>
  <si>
    <t>SEGUIMIENTO</t>
  </si>
  <si>
    <t>ESTADO</t>
  </si>
  <si>
    <t xml:space="preserve">Líder de Jurídica y un profesional de contratación </t>
  </si>
  <si>
    <t>Socializar el manual de supervisión de la E.S.E, con los supervisores, personal de apoyo a la supervisión y los interventores, según se establezca en el contrato.</t>
  </si>
  <si>
    <t xml:space="preserve"> dar a conocer al supervisor y/o al interventor la necesidad que se tiene y la que pretende satisfacer con la suscripción del contrato. </t>
  </si>
  <si>
    <t>realizar las autoevaluaciones del estándar de talento humano del sistema único de habilitación en salud</t>
  </si>
  <si>
    <t>Enero a diciembre 2021</t>
  </si>
  <si>
    <t xml:space="preserve">Líder de talento humano 
Lideres de proceso </t>
  </si>
  <si>
    <t>requerimiento ilícito de contratistas y/o servidores públicos</t>
  </si>
  <si>
    <t xml:space="preserve">Líder de talento humano </t>
  </si>
  <si>
    <t xml:space="preserve">Establecer y socializar con las agremiaciones o grupos de trabajo los requisitos mínimos de los funcionarios a contratar  </t>
  </si>
  <si>
    <t>Lideres de proceso</t>
  </si>
  <si>
    <t xml:space="preserve">En proceso </t>
  </si>
  <si>
    <t xml:space="preserve">Culminado </t>
  </si>
  <si>
    <t>Favorecer a un tercero al contratar personal sin cumplir con el perfil de conocimiento, habilidades y experiencias necesarios en los cargos</t>
  </si>
  <si>
    <t>EVALUACIÓN DEL RIESGO</t>
  </si>
  <si>
    <t xml:space="preserve"> Realizar seguimiento a las copias de seguridad realizados por sistemas y son custodiados de acuerdo con la política de activos de información </t>
  </si>
  <si>
    <t xml:space="preserve">Implementar eficazmente la supervisión contractual </t>
  </si>
  <si>
    <t xml:space="preserve">Estructurar la administración de permisos en la red institucional y la ejecuta de acuerdo con los procedimientos institucionales </t>
  </si>
  <si>
    <t xml:space="preserve">Elaborar y /o actualizar el código de Conducta y de Buen Gobierno de acuerdo con los cambios institucionales </t>
  </si>
  <si>
    <t>Elaborar y velar por la implementación del código de integridad de la ESE</t>
  </si>
  <si>
    <t xml:space="preserve">Grupo gestor de integridad </t>
  </si>
  <si>
    <t xml:space="preserve">Jefe de control interno </t>
  </si>
  <si>
    <t>Ejecutar la política de protección de recursos y realizar seguimiento para garantizar el cumplimiento</t>
  </si>
  <si>
    <t xml:space="preserve">Mantener actualizado la base de datos de activos fijos y reporta alguna novedad en caso de encontrarla </t>
  </si>
  <si>
    <t xml:space="preserve">Presentar los informes a entes de control de acuerdo con la matriz de reportes institucional. </t>
  </si>
  <si>
    <t>Presentar el reporte de los resultados de la planeación institucional ante el Comité institucional de gestión y desempeño de manera periódica</t>
  </si>
  <si>
    <t>Realizar seguimiento periódico a resultados generados por los planes institucionales</t>
  </si>
  <si>
    <t>Solicitar soportes a los resultados presentados por las áreas en el seguimiento periódico</t>
  </si>
  <si>
    <t xml:space="preserve">Socializar ante el comité de control interno los informes y planes de mejora resultado de las auditorias institucionales </t>
  </si>
  <si>
    <t>Velar por la revisión de los trámites provenientes de las áreas solicitantes por más de un funcionario de la oficina jurídica.</t>
  </si>
  <si>
    <t>Poner en consideración, revisión y aprobación de los procesos de contratación por parte del Comité de contratación</t>
  </si>
  <si>
    <t xml:space="preserve">Socializar y pone en consideración, revisión y aprobación las actuaciones de representación judicial por parte del comité de conciliación y defensa judicial </t>
  </si>
  <si>
    <t>Actualizar e implementa periódicamente las políticas prevención del daño antijuridico</t>
  </si>
  <si>
    <t xml:space="preserve">Comision de personal </t>
  </si>
  <si>
    <t>Velar por el cumplimiento de los acuerdos de confidencialidad y términos de uso de la información pactada con los participantes en los procesos de reconstrucción de memoria histórica.</t>
  </si>
  <si>
    <t>Incorporar cláusulas de confidencialidad y de entrega de la información de las investigaciones en los contratos de prestación de servicio.</t>
  </si>
  <si>
    <t xml:space="preserve">Realizar acompañamiento sobre la organización y manejo de la información de las investigaciones, según los parámetros establecidos en el archivo general de la nación </t>
  </si>
  <si>
    <t>Realizar la revisión de cumplimiento de requisitos de la hoja de vida contra manual de funciones.</t>
  </si>
  <si>
    <t>Evidenciar por correo electrónico del proceso que se lleve a cabo para proveer el empleo.</t>
  </si>
  <si>
    <t>Diligenciar objetivamente el formato de análisis de hoja de vida que se aplica al personal seleccionado que reposa en la historia laboral</t>
  </si>
  <si>
    <t xml:space="preserve">Incluir en la inducción institucional temas de reserva de información </t>
  </si>
  <si>
    <t xml:space="preserve">Líder de talento humano y líder de sistemas  </t>
  </si>
  <si>
    <t xml:space="preserve">Líder de sistemas </t>
  </si>
  <si>
    <t xml:space="preserve">Implementar el código de integridad </t>
  </si>
  <si>
    <t xml:space="preserve">Líder jurídico </t>
  </si>
  <si>
    <t xml:space="preserve">Líder de planeación y calidad </t>
  </si>
  <si>
    <t>Evaluar el avance en la implementación de las acciones del código de integridad.</t>
  </si>
  <si>
    <t xml:space="preserve">Líder de activos fijos </t>
  </si>
  <si>
    <t xml:space="preserve">Líder de la oficina jurídica </t>
  </si>
  <si>
    <t>Líder de talento humano</t>
  </si>
  <si>
    <t xml:space="preserve">Líder de gestión documental </t>
  </si>
  <si>
    <t xml:space="preserve">GESTIÓN DE EVENTOS INSTITUCIONALES </t>
  </si>
  <si>
    <t xml:space="preserve">PROCESO </t>
  </si>
  <si>
    <t xml:space="preserve">UNIDAD </t>
  </si>
  <si>
    <t xml:space="preserve">FECHA DE IDENTIFICACIÓN </t>
  </si>
  <si>
    <t>FECHA DE MATERIALIZACIÓN</t>
  </si>
  <si>
    <t>NOMBRE DE RIESGO MATERIALIZADO</t>
  </si>
  <si>
    <t xml:space="preserve">CAUSA QUE PROVOCADO LA MATERIALIZACIÓN  </t>
  </si>
  <si>
    <t xml:space="preserve">DESCRIPCIÓN DE LA MATERIALIZACIÓN </t>
  </si>
  <si>
    <t xml:space="preserve">CONSECUENCIA </t>
  </si>
  <si>
    <t>GestiónFinanciera</t>
  </si>
  <si>
    <t xml:space="preserve">Costos </t>
  </si>
  <si>
    <t>Planificación del SIG</t>
  </si>
  <si>
    <t>Comunicaciones</t>
  </si>
  <si>
    <t>Mercadeo de Servicios de Salud</t>
  </si>
  <si>
    <t>Gestión de Talento Humano</t>
  </si>
  <si>
    <t>Ingreso al Servicio</t>
  </si>
  <si>
    <t>Atención en Salud</t>
  </si>
  <si>
    <t>Gestión Financiera</t>
  </si>
  <si>
    <t>Gestión de Ambiente Físico</t>
  </si>
  <si>
    <t>Gestión Jurídica</t>
  </si>
  <si>
    <t>Gestión de Compras</t>
  </si>
  <si>
    <t>Sistemas de Información</t>
  </si>
  <si>
    <t>Atención al Ciudadano</t>
  </si>
  <si>
    <t>Gestión Docencia Servicio</t>
  </si>
  <si>
    <t>Mejora Continua</t>
  </si>
  <si>
    <t>Direccionamientoygerencia</t>
  </si>
  <si>
    <t xml:space="preserve">Direccionamiento y gerencia </t>
  </si>
  <si>
    <t xml:space="preserve">Mercadeo de Servicios de Salud </t>
  </si>
  <si>
    <t xml:space="preserve">Gestión de Talento Humano </t>
  </si>
  <si>
    <t xml:space="preserve">Consulta Externa </t>
  </si>
  <si>
    <t xml:space="preserve">Gestión de Ambiente Físico </t>
  </si>
  <si>
    <t xml:space="preserve">Gestión de Compras </t>
  </si>
  <si>
    <t>Indicadores de calidad</t>
  </si>
  <si>
    <t>Biomedicina</t>
  </si>
  <si>
    <t xml:space="preserve">Gestión Docencia Servicio </t>
  </si>
  <si>
    <t xml:space="preserve">Control Interno </t>
  </si>
  <si>
    <t xml:space="preserve">Mejora Continua </t>
  </si>
  <si>
    <t>PlanificacióndelSIG</t>
  </si>
  <si>
    <t xml:space="preserve">Urgencias </t>
  </si>
  <si>
    <t xml:space="preserve">Presupuesto </t>
  </si>
  <si>
    <t xml:space="preserve">Gestion documental </t>
  </si>
  <si>
    <t>Infraestructura tecnologica</t>
  </si>
  <si>
    <t xml:space="preserve">PAMEC </t>
  </si>
  <si>
    <t xml:space="preserve">Hopitalizacion </t>
  </si>
  <si>
    <t xml:space="preserve">Cuentas medicas </t>
  </si>
  <si>
    <t>MercadeodeServiciosdeSalud</t>
  </si>
  <si>
    <t>UCI-UCE</t>
  </si>
  <si>
    <t xml:space="preserve">Facturacion </t>
  </si>
  <si>
    <t>GestióndeTalentoHumano</t>
  </si>
  <si>
    <t xml:space="preserve">Cirugia </t>
  </si>
  <si>
    <t xml:space="preserve">Cartera </t>
  </si>
  <si>
    <t>IngresoalServicio</t>
  </si>
  <si>
    <t xml:space="preserve">Transporte Asistencial </t>
  </si>
  <si>
    <t xml:space="preserve">Glosas y devoluciones </t>
  </si>
  <si>
    <t>AtenciónenSalud</t>
  </si>
  <si>
    <t xml:space="preserve">Tesoreria </t>
  </si>
  <si>
    <t>Apoyoenatenciónensalud</t>
  </si>
  <si>
    <t xml:space="preserve">Contabilidad </t>
  </si>
  <si>
    <t>Conciliaciones</t>
  </si>
  <si>
    <t>GestióndeAmbienteFísico</t>
  </si>
  <si>
    <t>GestiónJurídica</t>
  </si>
  <si>
    <t>GestióndeCompras</t>
  </si>
  <si>
    <t>SistemasdeInformación</t>
  </si>
  <si>
    <t>AtenciónalCiudadano</t>
  </si>
  <si>
    <t>Gestióndelatecnología</t>
  </si>
  <si>
    <t>GestiónDocenciaServicio</t>
  </si>
  <si>
    <t>Evaluacióndeldesempeñoinstitucional</t>
  </si>
  <si>
    <t>MejoraContinua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</si>
</sst>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8"/>
      <name val="Arial"/>
      <family val="2"/>
    </font>
    <font>
      <b/>
      <sz val="20"/>
      <color rgb="FF000000"/>
      <name val="Arial Narrow"/>
      <family val="2"/>
    </font>
    <font>
      <sz val="20"/>
      <color rgb="FF000000"/>
      <name val="Arial Narrow"/>
      <family val="2"/>
    </font>
    <font>
      <sz val="20"/>
      <color rgb="FFFFFFFF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26"/>
      <color rgb="FF000000"/>
      <name val="Arial Narrow"/>
      <family val="2"/>
    </font>
    <font>
      <sz val="26"/>
      <color rgb="FFFFFFFF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Calibri"/>
      <family val="2"/>
      <scheme val="minor"/>
    </font>
    <font>
      <b/>
      <sz val="22"/>
      <color theme="1"/>
      <name val="Arial Narrow"/>
      <family val="2"/>
    </font>
    <font>
      <b/>
      <sz val="40"/>
      <color rgb="FF000000"/>
      <name val="Calibri"/>
      <family val="2"/>
    </font>
    <font>
      <sz val="28"/>
      <color theme="1"/>
      <name val="Calibri"/>
      <family val="2"/>
      <scheme val="minor"/>
    </font>
    <font>
      <b/>
      <sz val="28"/>
      <color rgb="FF000000"/>
      <name val="Calibri"/>
      <family val="2"/>
    </font>
    <font>
      <b/>
      <sz val="3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48"/>
      <color rgb="FF002060"/>
      <name val="Arial Narrow"/>
      <family val="2"/>
    </font>
    <font>
      <sz val="10"/>
      <color rgb="FF002060"/>
      <name val="Arial Narrow"/>
      <family val="2"/>
    </font>
    <font>
      <sz val="11"/>
      <color rgb="FF002060"/>
      <name val="Calibri"/>
      <family val="2"/>
      <scheme val="minor"/>
    </font>
    <font>
      <sz val="10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00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/>
      <right/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/>
      <top/>
      <bottom/>
      <diagonal/>
    </border>
    <border>
      <left/>
      <right style="dashed">
        <color theme="9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rgb="FFF79646"/>
      </left>
      <right style="dotted">
        <color rgb="FFF79646"/>
      </right>
      <top/>
      <bottom style="dotted">
        <color rgb="FFF79646"/>
      </bottom>
      <diagonal/>
    </border>
    <border>
      <left style="dotted">
        <color rgb="FFF79646"/>
      </left>
      <right style="dotted">
        <color rgb="FFF79646"/>
      </right>
      <top style="dotted">
        <color rgb="FFF79646"/>
      </top>
      <bottom style="dotted">
        <color rgb="FFF79646"/>
      </bottom>
      <diagonal/>
    </border>
    <border>
      <left/>
      <right/>
      <top/>
      <bottom style="dotted">
        <color rgb="FFF79646"/>
      </bottom>
      <diagonal/>
    </border>
    <border>
      <left style="dotted">
        <color rgb="FFF79646"/>
      </left>
      <right style="dotted">
        <color rgb="FFF79646"/>
      </right>
      <top style="dotted">
        <color rgb="FFF79646"/>
      </top>
      <bottom/>
      <diagonal/>
    </border>
    <border>
      <left/>
      <right/>
      <top style="dotted">
        <color rgb="FFF79646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theme="9" tint="-0.24994659260841701"/>
      </right>
      <top style="medium">
        <color indexed="64"/>
      </top>
      <bottom/>
      <diagonal/>
    </border>
    <border>
      <left style="dashed">
        <color theme="9" tint="-0.24994659260841701"/>
      </left>
      <right/>
      <top style="medium">
        <color indexed="64"/>
      </top>
      <bottom style="dashed">
        <color theme="9" tint="-0.24994659260841701"/>
      </bottom>
      <diagonal/>
    </border>
    <border>
      <left/>
      <right/>
      <top style="medium">
        <color indexed="64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medium">
        <color indexed="64"/>
      </top>
      <bottom style="dashed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theme="9" tint="-0.24994659260841701"/>
      </bottom>
      <diagonal/>
    </border>
    <border>
      <left/>
      <right style="medium">
        <color indexed="64"/>
      </right>
      <top style="dashed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/>
      <bottom style="medium">
        <color indexed="64"/>
      </bottom>
      <diagonal/>
    </border>
    <border>
      <left style="dashed">
        <color theme="9" tint="-0.24994659260841701"/>
      </left>
      <right/>
      <top style="dashed">
        <color theme="9" tint="-0.24994659260841701"/>
      </top>
      <bottom style="medium">
        <color indexed="64"/>
      </bottom>
      <diagonal/>
    </border>
    <border>
      <left/>
      <right/>
      <top style="dashed">
        <color theme="9" tint="-0.24994659260841701"/>
      </top>
      <bottom style="medium">
        <color indexed="64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9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/>
    <xf numFmtId="0" fontId="3" fillId="6" borderId="4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justify" vertical="center" wrapText="1" readingOrder="1"/>
    </xf>
    <xf numFmtId="9" fontId="7" fillId="0" borderId="19" xfId="0" applyNumberFormat="1" applyFont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justify" vertical="center" wrapText="1" readingOrder="1"/>
    </xf>
    <xf numFmtId="9" fontId="7" fillId="0" borderId="20" xfId="0" applyNumberFormat="1" applyFont="1" applyBorder="1" applyAlignment="1">
      <alignment horizontal="center" vertical="center" wrapText="1" readingOrder="1"/>
    </xf>
    <xf numFmtId="0" fontId="7" fillId="9" borderId="20" xfId="0" applyFont="1" applyFill="1" applyBorder="1" applyAlignment="1">
      <alignment horizontal="center" vertical="center" wrapText="1" readingOrder="1"/>
    </xf>
    <xf numFmtId="0" fontId="7" fillId="10" borderId="20" xfId="0" applyFont="1" applyFill="1" applyBorder="1" applyAlignment="1">
      <alignment horizontal="center" vertical="center" wrapText="1" readingOrder="1"/>
    </xf>
    <xf numFmtId="0" fontId="8" fillId="3" borderId="20" xfId="0" applyFont="1" applyFill="1" applyBorder="1" applyAlignment="1">
      <alignment horizontal="center" vertical="center" wrapText="1" readingOrder="1"/>
    </xf>
    <xf numFmtId="0" fontId="9" fillId="2" borderId="0" xfId="0" applyFont="1" applyFill="1"/>
    <xf numFmtId="0" fontId="10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Alignment="1"/>
    <xf numFmtId="0" fontId="9" fillId="0" borderId="0" xfId="0" applyFont="1" applyAlignment="1"/>
    <xf numFmtId="0" fontId="13" fillId="0" borderId="0" xfId="0" applyFont="1" applyAlignment="1">
      <alignment vertical="center"/>
    </xf>
    <xf numFmtId="0" fontId="14" fillId="2" borderId="0" xfId="0" applyFont="1" applyFill="1" applyAlignment="1"/>
    <xf numFmtId="0" fontId="13" fillId="0" borderId="0" xfId="0" applyFont="1" applyAlignment="1">
      <alignment horizontal="left" vertical="center"/>
    </xf>
    <xf numFmtId="0" fontId="6" fillId="8" borderId="0" xfId="0" applyFont="1" applyFill="1" applyAlignment="1">
      <alignment horizontal="center" vertical="center" readingOrder="1"/>
    </xf>
    <xf numFmtId="0" fontId="6" fillId="8" borderId="0" xfId="0" applyFont="1" applyFill="1" applyAlignment="1">
      <alignment vertical="center" wrapText="1" readingOrder="1"/>
    </xf>
    <xf numFmtId="0" fontId="6" fillId="8" borderId="21" xfId="0" applyFont="1" applyFill="1" applyBorder="1" applyAlignment="1">
      <alignment horizontal="center" vertical="center" readingOrder="1"/>
    </xf>
    <xf numFmtId="0" fontId="6" fillId="8" borderId="21" xfId="0" applyFont="1" applyFill="1" applyBorder="1" applyAlignment="1">
      <alignment vertical="center" wrapText="1" readingOrder="1"/>
    </xf>
    <xf numFmtId="0" fontId="7" fillId="0" borderId="20" xfId="0" applyFont="1" applyBorder="1" applyAlignment="1">
      <alignment horizontal="left" vertical="center" readingOrder="1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4" fillId="0" borderId="40" xfId="0" applyFont="1" applyBorder="1" applyAlignment="1">
      <alignment horizontal="center"/>
    </xf>
    <xf numFmtId="0" fontId="4" fillId="0" borderId="4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6" borderId="48" xfId="0" applyFont="1" applyFill="1" applyBorder="1" applyAlignment="1">
      <alignment horizontal="left" vertical="center"/>
    </xf>
    <xf numFmtId="0" fontId="3" fillId="6" borderId="49" xfId="0" applyFont="1" applyFill="1" applyBorder="1" applyAlignment="1">
      <alignment horizontal="left" vertical="center"/>
    </xf>
    <xf numFmtId="0" fontId="4" fillId="0" borderId="31" xfId="0" applyFont="1" applyBorder="1"/>
    <xf numFmtId="0" fontId="4" fillId="0" borderId="24" xfId="0" applyFont="1" applyBorder="1"/>
    <xf numFmtId="0" fontId="3" fillId="0" borderId="40" xfId="0" applyFont="1" applyBorder="1" applyAlignment="1">
      <alignment vertical="center"/>
    </xf>
    <xf numFmtId="0" fontId="3" fillId="2" borderId="0" xfId="0" applyFont="1" applyFill="1"/>
    <xf numFmtId="0" fontId="3" fillId="0" borderId="0" xfId="0" applyFont="1" applyBorder="1"/>
    <xf numFmtId="0" fontId="3" fillId="0" borderId="40" xfId="0" applyFont="1" applyBorder="1"/>
    <xf numFmtId="0" fontId="3" fillId="0" borderId="1" xfId="0" applyFont="1" applyBorder="1"/>
    <xf numFmtId="0" fontId="21" fillId="0" borderId="1" xfId="0" applyFont="1" applyBorder="1"/>
    <xf numFmtId="0" fontId="21" fillId="0" borderId="0" xfId="0" applyFont="1"/>
    <xf numFmtId="0" fontId="3" fillId="6" borderId="56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left" vertical="center"/>
    </xf>
    <xf numFmtId="0" fontId="3" fillId="6" borderId="61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4" fillId="2" borderId="0" xfId="0" applyFont="1" applyFill="1"/>
    <xf numFmtId="0" fontId="25" fillId="0" borderId="0" xfId="0" applyFont="1"/>
    <xf numFmtId="0" fontId="26" fillId="2" borderId="0" xfId="0" applyFont="1" applyFill="1"/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/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58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61" xfId="0" applyFont="1" applyFill="1" applyBorder="1" applyAlignment="1" applyProtection="1">
      <alignment horizontal="left" vertical="center" wrapText="1"/>
      <protection locked="0"/>
    </xf>
    <xf numFmtId="0" fontId="4" fillId="2" borderId="63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0" fontId="4" fillId="2" borderId="62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6" borderId="53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11" fillId="9" borderId="22" xfId="0" applyFont="1" applyFill="1" applyBorder="1" applyAlignment="1">
      <alignment horizontal="center" vertical="center" readingOrder="1"/>
    </xf>
    <xf numFmtId="0" fontId="11" fillId="9" borderId="19" xfId="0" applyFont="1" applyFill="1" applyBorder="1" applyAlignment="1">
      <alignment horizontal="center" vertical="center" readingOrder="1"/>
    </xf>
    <xf numFmtId="0" fontId="11" fillId="10" borderId="22" xfId="0" applyFont="1" applyFill="1" applyBorder="1" applyAlignment="1">
      <alignment horizontal="center" vertical="center" readingOrder="1"/>
    </xf>
    <xf numFmtId="0" fontId="11" fillId="10" borderId="19" xfId="0" applyFont="1" applyFill="1" applyBorder="1" applyAlignment="1">
      <alignment horizontal="center" vertical="center" readingOrder="1"/>
    </xf>
    <xf numFmtId="0" fontId="12" fillId="3" borderId="23" xfId="0" applyFont="1" applyFill="1" applyBorder="1" applyAlignment="1">
      <alignment horizontal="center" vertical="center" readingOrder="1"/>
    </xf>
    <xf numFmtId="0" fontId="12" fillId="3" borderId="0" xfId="0" applyFont="1" applyFill="1" applyBorder="1" applyAlignment="1">
      <alignment horizontal="center" vertical="center" readingOrder="1"/>
    </xf>
    <xf numFmtId="0" fontId="15" fillId="0" borderId="0" xfId="0" applyFont="1" applyAlignment="1">
      <alignment horizontal="center" vertical="center" wrapText="1"/>
    </xf>
    <xf numFmtId="0" fontId="16" fillId="12" borderId="0" xfId="0" applyFont="1" applyFill="1" applyAlignment="1">
      <alignment horizontal="center" vertical="center" wrapText="1" readingOrder="1"/>
    </xf>
    <xf numFmtId="0" fontId="16" fillId="12" borderId="0" xfId="0" applyFont="1" applyFill="1" applyAlignment="1">
      <alignment horizontal="center" vertical="center" textRotation="90" wrapText="1" readingOrder="1"/>
    </xf>
    <xf numFmtId="0" fontId="16" fillId="12" borderId="24" xfId="0" applyFont="1" applyFill="1" applyBorder="1" applyAlignment="1">
      <alignment horizontal="center" vertical="center" textRotation="90" wrapText="1" readingOrder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13" borderId="25" xfId="0" applyFont="1" applyFill="1" applyBorder="1" applyAlignment="1" applyProtection="1">
      <alignment horizontal="center" vertical="center" wrapText="1" readingOrder="1"/>
      <protection hidden="1"/>
    </xf>
    <xf numFmtId="0" fontId="18" fillId="13" borderId="26" xfId="0" applyFont="1" applyFill="1" applyBorder="1" applyAlignment="1" applyProtection="1">
      <alignment horizontal="center" vertical="center" wrapText="1" readingOrder="1"/>
      <protection hidden="1"/>
    </xf>
    <xf numFmtId="0" fontId="18" fillId="13" borderId="31" xfId="0" applyFont="1" applyFill="1" applyBorder="1" applyAlignment="1" applyProtection="1">
      <alignment horizontal="center" vertical="center" wrapText="1" readingOrder="1"/>
      <protection hidden="1"/>
    </xf>
    <xf numFmtId="0" fontId="18" fillId="13" borderId="0" xfId="0" applyFont="1" applyFill="1" applyBorder="1" applyAlignment="1" applyProtection="1">
      <alignment horizontal="center" vertical="center" wrapText="1" readingOrder="1"/>
      <protection hidden="1"/>
    </xf>
    <xf numFmtId="0" fontId="18" fillId="13" borderId="27" xfId="0" applyFont="1" applyFill="1" applyBorder="1" applyAlignment="1" applyProtection="1">
      <alignment horizontal="center" vertical="center" wrapText="1" readingOrder="1"/>
      <protection hidden="1"/>
    </xf>
    <xf numFmtId="0" fontId="18" fillId="13" borderId="24" xfId="0" applyFont="1" applyFill="1" applyBorder="1" applyAlignment="1" applyProtection="1">
      <alignment horizontal="center" vertical="center" wrapText="1" readingOrder="1"/>
      <protection hidden="1"/>
    </xf>
    <xf numFmtId="0" fontId="18" fillId="13" borderId="0" xfId="0" applyFont="1" applyFill="1" applyAlignment="1" applyProtection="1">
      <alignment horizontal="center" vertical="center" wrapText="1" readingOrder="1"/>
      <protection hidden="1"/>
    </xf>
    <xf numFmtId="0" fontId="18" fillId="14" borderId="25" xfId="0" applyFont="1" applyFill="1" applyBorder="1" applyAlignment="1" applyProtection="1">
      <alignment horizontal="center" wrapText="1" readingOrder="1"/>
      <protection hidden="1"/>
    </xf>
    <xf numFmtId="0" fontId="18" fillId="14" borderId="26" xfId="0" applyFont="1" applyFill="1" applyBorder="1" applyAlignment="1" applyProtection="1">
      <alignment horizontal="center" wrapText="1" readingOrder="1"/>
      <protection hidden="1"/>
    </xf>
    <xf numFmtId="0" fontId="18" fillId="14" borderId="31" xfId="0" applyFont="1" applyFill="1" applyBorder="1" applyAlignment="1" applyProtection="1">
      <alignment horizontal="center" wrapText="1" readingOrder="1"/>
      <protection hidden="1"/>
    </xf>
    <xf numFmtId="0" fontId="18" fillId="14" borderId="0" xfId="0" applyFont="1" applyFill="1" applyAlignment="1" applyProtection="1">
      <alignment horizontal="center" wrapText="1" readingOrder="1"/>
      <protection hidden="1"/>
    </xf>
    <xf numFmtId="0" fontId="18" fillId="14" borderId="27" xfId="0" applyFont="1" applyFill="1" applyBorder="1" applyAlignment="1" applyProtection="1">
      <alignment horizontal="center" wrapText="1" readingOrder="1"/>
      <protection hidden="1"/>
    </xf>
    <xf numFmtId="0" fontId="18" fillId="14" borderId="24" xfId="0" applyFont="1" applyFill="1" applyBorder="1" applyAlignment="1" applyProtection="1">
      <alignment horizontal="center" wrapText="1" readingOrder="1"/>
      <protection hidden="1"/>
    </xf>
    <xf numFmtId="0" fontId="19" fillId="14" borderId="28" xfId="0" applyFont="1" applyFill="1" applyBorder="1" applyAlignment="1">
      <alignment horizontal="center" vertical="center" wrapText="1" readingOrder="1"/>
    </xf>
    <xf numFmtId="0" fontId="19" fillId="14" borderId="29" xfId="0" applyFont="1" applyFill="1" applyBorder="1" applyAlignment="1">
      <alignment horizontal="center" vertical="center" wrapText="1" readingOrder="1"/>
    </xf>
    <xf numFmtId="0" fontId="19" fillId="14" borderId="30" xfId="0" applyFont="1" applyFill="1" applyBorder="1" applyAlignment="1">
      <alignment horizontal="center" vertical="center" wrapText="1" readingOrder="1"/>
    </xf>
    <xf numFmtId="0" fontId="19" fillId="14" borderId="32" xfId="0" applyFont="1" applyFill="1" applyBorder="1" applyAlignment="1">
      <alignment horizontal="center" vertical="center" wrapText="1" readingOrder="1"/>
    </xf>
    <xf numFmtId="0" fontId="19" fillId="14" borderId="0" xfId="0" applyFont="1" applyFill="1" applyAlignment="1">
      <alignment horizontal="center" vertical="center" wrapText="1" readingOrder="1"/>
    </xf>
    <xf numFmtId="0" fontId="19" fillId="14" borderId="33" xfId="0" applyFont="1" applyFill="1" applyBorder="1" applyAlignment="1">
      <alignment horizontal="center" vertical="center" wrapText="1" readingOrder="1"/>
    </xf>
    <xf numFmtId="0" fontId="19" fillId="14" borderId="37" xfId="0" applyFont="1" applyFill="1" applyBorder="1" applyAlignment="1">
      <alignment horizontal="center" vertical="center" wrapText="1" readingOrder="1"/>
    </xf>
    <xf numFmtId="0" fontId="19" fillId="14" borderId="38" xfId="0" applyFont="1" applyFill="1" applyBorder="1" applyAlignment="1">
      <alignment horizontal="center" vertical="center" wrapText="1" readingOrder="1"/>
    </xf>
    <xf numFmtId="0" fontId="19" fillId="14" borderId="39" xfId="0" applyFont="1" applyFill="1" applyBorder="1" applyAlignment="1">
      <alignment horizontal="center" vertical="center" wrapText="1" readingOrder="1"/>
    </xf>
    <xf numFmtId="0" fontId="18" fillId="14" borderId="35" xfId="0" applyFont="1" applyFill="1" applyBorder="1" applyAlignment="1" applyProtection="1">
      <alignment horizontal="center" wrapText="1" readingOrder="1"/>
      <protection hidden="1"/>
    </xf>
    <xf numFmtId="0" fontId="18" fillId="14" borderId="36" xfId="0" applyFont="1" applyFill="1" applyBorder="1" applyAlignment="1" applyProtection="1">
      <alignment horizontal="center" wrapText="1" readingOrder="1"/>
      <protection hidden="1"/>
    </xf>
    <xf numFmtId="0" fontId="18" fillId="11" borderId="25" xfId="0" applyFont="1" applyFill="1" applyBorder="1" applyAlignment="1" applyProtection="1">
      <alignment horizontal="center" wrapText="1" readingOrder="1"/>
      <protection hidden="1"/>
    </xf>
    <xf numFmtId="0" fontId="18" fillId="11" borderId="26" xfId="0" applyFont="1" applyFill="1" applyBorder="1" applyAlignment="1" applyProtection="1">
      <alignment horizontal="center" wrapText="1" readingOrder="1"/>
      <protection hidden="1"/>
    </xf>
    <xf numFmtId="0" fontId="18" fillId="11" borderId="31" xfId="0" applyFont="1" applyFill="1" applyBorder="1" applyAlignment="1" applyProtection="1">
      <alignment horizontal="center" wrapText="1" readingOrder="1"/>
      <protection hidden="1"/>
    </xf>
    <xf numFmtId="0" fontId="18" fillId="11" borderId="0" xfId="0" applyFont="1" applyFill="1" applyBorder="1" applyAlignment="1" applyProtection="1">
      <alignment horizontal="center" wrapText="1" readingOrder="1"/>
      <protection hidden="1"/>
    </xf>
    <xf numFmtId="0" fontId="18" fillId="11" borderId="27" xfId="0" applyFont="1" applyFill="1" applyBorder="1" applyAlignment="1" applyProtection="1">
      <alignment horizontal="center" wrapText="1" readingOrder="1"/>
      <protection hidden="1"/>
    </xf>
    <xf numFmtId="0" fontId="18" fillId="11" borderId="24" xfId="0" applyFont="1" applyFill="1" applyBorder="1" applyAlignment="1" applyProtection="1">
      <alignment horizontal="center" wrapText="1" readingOrder="1"/>
      <protection hidden="1"/>
    </xf>
    <xf numFmtId="0" fontId="18" fillId="11" borderId="0" xfId="0" applyFont="1" applyFill="1" applyAlignment="1" applyProtection="1">
      <alignment horizontal="center" wrapText="1" readingOrder="1"/>
      <protection hidden="1"/>
    </xf>
    <xf numFmtId="0" fontId="18" fillId="14" borderId="34" xfId="0" applyFont="1" applyFill="1" applyBorder="1" applyAlignment="1" applyProtection="1">
      <alignment horizontal="center" wrapText="1" readingOrder="1"/>
      <protection hidden="1"/>
    </xf>
    <xf numFmtId="0" fontId="19" fillId="13" borderId="28" xfId="0" applyFont="1" applyFill="1" applyBorder="1" applyAlignment="1">
      <alignment horizontal="center" vertical="center" wrapText="1" readingOrder="1"/>
    </xf>
    <xf numFmtId="0" fontId="19" fillId="13" borderId="29" xfId="0" applyFont="1" applyFill="1" applyBorder="1" applyAlignment="1">
      <alignment horizontal="center" vertical="center" wrapText="1" readingOrder="1"/>
    </xf>
    <xf numFmtId="0" fontId="19" fillId="13" borderId="30" xfId="0" applyFont="1" applyFill="1" applyBorder="1" applyAlignment="1">
      <alignment horizontal="center" vertical="center" wrapText="1" readingOrder="1"/>
    </xf>
    <xf numFmtId="0" fontId="19" fillId="13" borderId="32" xfId="0" applyFont="1" applyFill="1" applyBorder="1" applyAlignment="1">
      <alignment horizontal="center" vertical="center" wrapText="1" readingOrder="1"/>
    </xf>
    <xf numFmtId="0" fontId="19" fillId="13" borderId="0" xfId="0" applyFont="1" applyFill="1" applyAlignment="1">
      <alignment horizontal="center" vertical="center" wrapText="1" readingOrder="1"/>
    </xf>
    <xf numFmtId="0" fontId="19" fillId="13" borderId="33" xfId="0" applyFont="1" applyFill="1" applyBorder="1" applyAlignment="1">
      <alignment horizontal="center" vertical="center" wrapText="1" readingOrder="1"/>
    </xf>
    <xf numFmtId="0" fontId="19" fillId="13" borderId="37" xfId="0" applyFont="1" applyFill="1" applyBorder="1" applyAlignment="1">
      <alignment horizontal="center" vertical="center" wrapText="1" readingOrder="1"/>
    </xf>
    <xf numFmtId="0" fontId="19" fillId="13" borderId="38" xfId="0" applyFont="1" applyFill="1" applyBorder="1" applyAlignment="1">
      <alignment horizontal="center" vertical="center" wrapText="1" readingOrder="1"/>
    </xf>
    <xf numFmtId="0" fontId="19" fillId="13" borderId="39" xfId="0" applyFont="1" applyFill="1" applyBorder="1" applyAlignment="1">
      <alignment horizontal="center" vertical="center" wrapText="1" readingOrder="1"/>
    </xf>
    <xf numFmtId="0" fontId="18" fillId="13" borderId="34" xfId="0" applyFont="1" applyFill="1" applyBorder="1" applyAlignment="1" applyProtection="1">
      <alignment horizontal="center" vertical="center" wrapText="1" readingOrder="1"/>
      <protection hidden="1"/>
    </xf>
    <xf numFmtId="0" fontId="18" fillId="13" borderId="35" xfId="0" applyFont="1" applyFill="1" applyBorder="1" applyAlignment="1" applyProtection="1">
      <alignment horizontal="center" vertical="center" wrapText="1" readingOrder="1"/>
      <protection hidden="1"/>
    </xf>
    <xf numFmtId="0" fontId="18" fillId="13" borderId="36" xfId="0" applyFont="1" applyFill="1" applyBorder="1" applyAlignment="1" applyProtection="1">
      <alignment horizontal="center" vertical="center" wrapText="1" readingOrder="1"/>
      <protection hidden="1"/>
    </xf>
    <xf numFmtId="0" fontId="18" fillId="11" borderId="34" xfId="0" applyFont="1" applyFill="1" applyBorder="1" applyAlignment="1" applyProtection="1">
      <alignment horizontal="center" wrapText="1" readingOrder="1"/>
      <protection hidden="1"/>
    </xf>
    <xf numFmtId="0" fontId="18" fillId="11" borderId="35" xfId="0" applyFont="1" applyFill="1" applyBorder="1" applyAlignment="1" applyProtection="1">
      <alignment horizontal="center" wrapText="1" readingOrder="1"/>
      <protection hidden="1"/>
    </xf>
    <xf numFmtId="0" fontId="18" fillId="11" borderId="36" xfId="0" applyFont="1" applyFill="1" applyBorder="1" applyAlignment="1" applyProtection="1">
      <alignment horizontal="center" wrapText="1" readingOrder="1"/>
      <protection hidden="1"/>
    </xf>
    <xf numFmtId="0" fontId="19" fillId="11" borderId="28" xfId="0" applyFont="1" applyFill="1" applyBorder="1" applyAlignment="1">
      <alignment horizontal="center" vertical="center" wrapText="1" readingOrder="1"/>
    </xf>
    <xf numFmtId="0" fontId="19" fillId="11" borderId="29" xfId="0" applyFont="1" applyFill="1" applyBorder="1" applyAlignment="1">
      <alignment horizontal="center" vertical="center" wrapText="1" readingOrder="1"/>
    </xf>
    <xf numFmtId="0" fontId="19" fillId="11" borderId="30" xfId="0" applyFont="1" applyFill="1" applyBorder="1" applyAlignment="1">
      <alignment horizontal="center" vertical="center" wrapText="1" readingOrder="1"/>
    </xf>
    <xf numFmtId="0" fontId="19" fillId="11" borderId="32" xfId="0" applyFont="1" applyFill="1" applyBorder="1" applyAlignment="1">
      <alignment horizontal="center" vertical="center" wrapText="1" readingOrder="1"/>
    </xf>
    <xf numFmtId="0" fontId="19" fillId="11" borderId="0" xfId="0" applyFont="1" applyFill="1" applyAlignment="1">
      <alignment horizontal="center" vertical="center" wrapText="1" readingOrder="1"/>
    </xf>
    <xf numFmtId="0" fontId="19" fillId="11" borderId="33" xfId="0" applyFont="1" applyFill="1" applyBorder="1" applyAlignment="1">
      <alignment horizontal="center" vertical="center" wrapText="1" readingOrder="1"/>
    </xf>
    <xf numFmtId="0" fontId="19" fillId="11" borderId="37" xfId="0" applyFont="1" applyFill="1" applyBorder="1" applyAlignment="1">
      <alignment horizontal="center" vertical="center" wrapText="1" readingOrder="1"/>
    </xf>
    <xf numFmtId="0" fontId="19" fillId="11" borderId="38" xfId="0" applyFont="1" applyFill="1" applyBorder="1" applyAlignment="1">
      <alignment horizontal="center" vertical="center" wrapText="1" readingOrder="1"/>
    </xf>
    <xf numFmtId="0" fontId="19" fillId="11" borderId="39" xfId="0" applyFont="1" applyFill="1" applyBorder="1" applyAlignment="1">
      <alignment horizontal="center" vertical="center" wrapText="1" readingOrder="1"/>
    </xf>
    <xf numFmtId="0" fontId="18" fillId="5" borderId="25" xfId="0" applyFont="1" applyFill="1" applyBorder="1" applyAlignment="1" applyProtection="1">
      <alignment horizontal="center" wrapText="1" readingOrder="1"/>
      <protection hidden="1"/>
    </xf>
    <xf numFmtId="0" fontId="18" fillId="5" borderId="26" xfId="0" applyFont="1" applyFill="1" applyBorder="1" applyAlignment="1" applyProtection="1">
      <alignment horizontal="center" wrapText="1" readingOrder="1"/>
      <protection hidden="1"/>
    </xf>
    <xf numFmtId="0" fontId="18" fillId="5" borderId="31" xfId="0" applyFont="1" applyFill="1" applyBorder="1" applyAlignment="1" applyProtection="1">
      <alignment horizontal="center" wrapText="1" readingOrder="1"/>
      <protection hidden="1"/>
    </xf>
    <xf numFmtId="0" fontId="18" fillId="5" borderId="0" xfId="0" applyFont="1" applyFill="1" applyBorder="1" applyAlignment="1" applyProtection="1">
      <alignment horizontal="center" wrapText="1" readingOrder="1"/>
      <protection hidden="1"/>
    </xf>
    <xf numFmtId="0" fontId="18" fillId="5" borderId="27" xfId="0" applyFont="1" applyFill="1" applyBorder="1" applyAlignment="1" applyProtection="1">
      <alignment horizontal="center" wrapText="1" readingOrder="1"/>
      <protection hidden="1"/>
    </xf>
    <xf numFmtId="0" fontId="18" fillId="5" borderId="24" xfId="0" applyFont="1" applyFill="1" applyBorder="1" applyAlignment="1" applyProtection="1">
      <alignment horizontal="center" wrapText="1" readingOrder="1"/>
      <protection hidden="1"/>
    </xf>
    <xf numFmtId="0" fontId="19" fillId="5" borderId="28" xfId="0" applyFont="1" applyFill="1" applyBorder="1" applyAlignment="1">
      <alignment horizontal="center" vertical="center" wrapText="1" readingOrder="1"/>
    </xf>
    <xf numFmtId="0" fontId="19" fillId="5" borderId="29" xfId="0" applyFont="1" applyFill="1" applyBorder="1" applyAlignment="1">
      <alignment horizontal="center" vertical="center" wrapText="1" readingOrder="1"/>
    </xf>
    <xf numFmtId="0" fontId="19" fillId="5" borderId="30" xfId="0" applyFont="1" applyFill="1" applyBorder="1" applyAlignment="1">
      <alignment horizontal="center" vertical="center" wrapText="1" readingOrder="1"/>
    </xf>
    <xf numFmtId="0" fontId="19" fillId="5" borderId="32" xfId="0" applyFont="1" applyFill="1" applyBorder="1" applyAlignment="1">
      <alignment horizontal="center" vertical="center" wrapText="1" readingOrder="1"/>
    </xf>
    <xf numFmtId="0" fontId="19" fillId="5" borderId="0" xfId="0" applyFont="1" applyFill="1" applyAlignment="1">
      <alignment horizontal="center" vertical="center" wrapText="1" readingOrder="1"/>
    </xf>
    <xf numFmtId="0" fontId="19" fillId="5" borderId="33" xfId="0" applyFont="1" applyFill="1" applyBorder="1" applyAlignment="1">
      <alignment horizontal="center" vertical="center" wrapText="1" readingOrder="1"/>
    </xf>
    <xf numFmtId="0" fontId="19" fillId="5" borderId="37" xfId="0" applyFont="1" applyFill="1" applyBorder="1" applyAlignment="1">
      <alignment horizontal="center" vertical="center" wrapText="1" readingOrder="1"/>
    </xf>
    <xf numFmtId="0" fontId="19" fillId="5" borderId="38" xfId="0" applyFont="1" applyFill="1" applyBorder="1" applyAlignment="1">
      <alignment horizontal="center" vertical="center" wrapText="1" readingOrder="1"/>
    </xf>
    <xf numFmtId="0" fontId="19" fillId="5" borderId="39" xfId="0" applyFont="1" applyFill="1" applyBorder="1" applyAlignment="1">
      <alignment horizontal="center" vertical="center" wrapText="1" readingOrder="1"/>
    </xf>
    <xf numFmtId="0" fontId="18" fillId="14" borderId="0" xfId="0" applyFont="1" applyFill="1" applyBorder="1" applyAlignment="1" applyProtection="1">
      <alignment horizontal="center" wrapText="1" readingOrder="1"/>
      <protection hidden="1"/>
    </xf>
    <xf numFmtId="0" fontId="18" fillId="5" borderId="0" xfId="0" applyFont="1" applyFill="1" applyAlignment="1" applyProtection="1">
      <alignment horizontal="center" wrapText="1" readingOrder="1"/>
      <protection hidden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5" borderId="34" xfId="0" applyFont="1" applyFill="1" applyBorder="1" applyAlignment="1" applyProtection="1">
      <alignment horizontal="center" wrapText="1" readingOrder="1"/>
      <protection hidden="1"/>
    </xf>
    <xf numFmtId="0" fontId="18" fillId="5" borderId="35" xfId="0" applyFont="1" applyFill="1" applyBorder="1" applyAlignment="1" applyProtection="1">
      <alignment horizontal="center" wrapText="1" readingOrder="1"/>
      <protection hidden="1"/>
    </xf>
    <xf numFmtId="0" fontId="18" fillId="5" borderId="36" xfId="0" applyFont="1" applyFill="1" applyBorder="1" applyAlignment="1" applyProtection="1">
      <alignment horizontal="center" wrapText="1" readingOrder="1"/>
      <protection hidden="1"/>
    </xf>
  </cellXfs>
  <cellStyles count="2">
    <cellStyle name="Normal" xfId="0" builtinId="0"/>
    <cellStyle name="Normal 2" xfId="1" xr:uid="{026B661C-0BA8-457D-98C0-8A720BFE2EA6}"/>
  </cellStyles>
  <dxfs count="64"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734786</xdr:colOff>
      <xdr:row>3</xdr:row>
      <xdr:rowOff>122465</xdr:rowOff>
    </xdr:from>
    <xdr:to>
      <xdr:col>1</xdr:col>
      <xdr:colOff>737810</xdr:colOff>
      <xdr:row>5</xdr:row>
      <xdr:rowOff>195215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BB68B2-2C8C-4F59-8A7F-225DA53DA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6" y="830036"/>
          <a:ext cx="732367" cy="916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1344083</xdr:colOff>
      <xdr:row>0</xdr:row>
      <xdr:rowOff>21167</xdr:rowOff>
    </xdr:from>
    <xdr:to>
      <xdr:col>7</xdr:col>
      <xdr:colOff>285750</xdr:colOff>
      <xdr:row>1</xdr:row>
      <xdr:rowOff>175559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DA1F35-C876-436F-862E-91C956C76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2433" y="21167"/>
          <a:ext cx="732367" cy="9163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RIESGO/2021-MAPA%20RIESGOS/1.%20Matriz_mapa_riesgos%20-%20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RIESGO/2021-MAPA%20RIESGOS/1.%20Matriz_mapa_riesgos-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tivo"/>
      <sheetName val="Mapa final"/>
      <sheetName val="Matriz Calor Inherente"/>
      <sheetName val="Matriz Calor Residual"/>
      <sheetName val="GESTION EVENTOS"/>
      <sheetName val="Tabla probabilidad"/>
      <sheetName val="Tabla Impacto"/>
      <sheetName val="Tabla Valoración controles"/>
      <sheetName val="Opciones Trata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GestiónFinanciera</v>
          </cell>
        </row>
        <row r="333">
          <cell r="A333" t="str">
            <v>Direccionamientoygerencia</v>
          </cell>
        </row>
        <row r="334">
          <cell r="A334" t="str">
            <v>PlanificacióndelSIG</v>
          </cell>
        </row>
        <row r="335">
          <cell r="A335" t="str">
            <v>Comunicaciones</v>
          </cell>
        </row>
        <row r="336">
          <cell r="A336" t="str">
            <v>MercadeodeServiciosdeSalud</v>
          </cell>
        </row>
        <row r="337">
          <cell r="A337" t="str">
            <v>GestióndeTalentoHumano</v>
          </cell>
        </row>
        <row r="338">
          <cell r="A338" t="str">
            <v>IngresoalServicio</v>
          </cell>
        </row>
        <row r="339">
          <cell r="A339" t="str">
            <v>AtenciónenSalud</v>
          </cell>
        </row>
        <row r="340">
          <cell r="A340" t="str">
            <v>Apoyoenatenciónensalud</v>
          </cell>
        </row>
        <row r="341">
          <cell r="A341" t="str">
            <v>GestiónFinanciera</v>
          </cell>
        </row>
        <row r="342">
          <cell r="A342" t="str">
            <v>GestióndeAmbienteFísico</v>
          </cell>
        </row>
        <row r="343">
          <cell r="A343" t="str">
            <v>GestiónJurídica</v>
          </cell>
        </row>
        <row r="344">
          <cell r="A344" t="str">
            <v>GestióndeCompras</v>
          </cell>
        </row>
        <row r="345">
          <cell r="A345" t="str">
            <v>SistemasdeInformación</v>
          </cell>
        </row>
        <row r="346">
          <cell r="A346" t="str">
            <v>AtenciónalCiudadano</v>
          </cell>
        </row>
        <row r="347">
          <cell r="A347" t="str">
            <v>Gestióndelatecnología</v>
          </cell>
        </row>
        <row r="348">
          <cell r="A348" t="str">
            <v>GestiónDocenciaServicio</v>
          </cell>
        </row>
        <row r="349">
          <cell r="A349" t="str">
            <v>Evaluacióndeldesempeñoinstitucional</v>
          </cell>
        </row>
        <row r="350">
          <cell r="A350" t="str">
            <v>MejoraContinua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tivo"/>
      <sheetName val="Mapa final"/>
      <sheetName val="Matriz Calor Inherente"/>
      <sheetName val="Matriz Calor Residual"/>
      <sheetName val="Tabla probabilidad"/>
      <sheetName val="Tabla Impacto"/>
      <sheetName val="Tabla Valoración controles"/>
      <sheetName val="Hoja2"/>
      <sheetName val="Opciones Tratamiento"/>
      <sheetName val="Hoja1"/>
    </sheetNames>
    <sheetDataSet>
      <sheetData sheetId="0"/>
      <sheetData sheetId="1">
        <row r="10">
          <cell r="A10">
            <v>1</v>
          </cell>
          <cell r="H10" t="str">
            <v/>
          </cell>
          <cell r="L10" t="str">
            <v/>
          </cell>
        </row>
        <row r="16">
          <cell r="A16">
            <v>2</v>
          </cell>
          <cell r="H16" t="str">
            <v/>
          </cell>
          <cell r="L16" t="str">
            <v/>
          </cell>
        </row>
        <row r="22">
          <cell r="A22">
            <v>3</v>
          </cell>
          <cell r="H22" t="str">
            <v/>
          </cell>
          <cell r="L22" t="str">
            <v/>
          </cell>
        </row>
        <row r="28">
          <cell r="A28">
            <v>4</v>
          </cell>
          <cell r="H28" t="str">
            <v/>
          </cell>
          <cell r="L28" t="str">
            <v/>
          </cell>
        </row>
        <row r="34">
          <cell r="A34">
            <v>5</v>
          </cell>
          <cell r="H34" t="str">
            <v/>
          </cell>
          <cell r="L34" t="str">
            <v/>
          </cell>
        </row>
        <row r="40">
          <cell r="A40">
            <v>6</v>
          </cell>
          <cell r="H40" t="str">
            <v/>
          </cell>
          <cell r="L40" t="str">
            <v/>
          </cell>
        </row>
        <row r="46">
          <cell r="A46">
            <v>7</v>
          </cell>
          <cell r="H46" t="str">
            <v/>
          </cell>
          <cell r="L46" t="str">
            <v/>
          </cell>
        </row>
        <row r="52">
          <cell r="A52">
            <v>8</v>
          </cell>
          <cell r="H52" t="str">
            <v/>
          </cell>
          <cell r="L52" t="str">
            <v/>
          </cell>
        </row>
        <row r="58">
          <cell r="A58">
            <v>9</v>
          </cell>
          <cell r="H58" t="str">
            <v/>
          </cell>
          <cell r="L58" t="str">
            <v/>
          </cell>
        </row>
        <row r="64">
          <cell r="A64">
            <v>10</v>
          </cell>
          <cell r="H64" t="str">
            <v/>
          </cell>
          <cell r="L6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E3F72F-68C2-4DA7-8093-45B8CC22FD51}" name="Tabla13" displayName="Tabla13" ref="A3:H200" totalsRowShown="0" headerRowDxfId="9" dataDxfId="8">
  <tableColumns count="8">
    <tableColumn id="1" xr3:uid="{825E0930-B52F-40C3-A330-F069E4D015AD}" name="PROCESO " dataDxfId="7"/>
    <tableColumn id="2" xr3:uid="{401A5023-04C5-4546-9E04-5FCE15F59E89}" name="UNIDAD " dataDxfId="6"/>
    <tableColumn id="3" xr3:uid="{D76F6C9F-7053-444A-AD84-779B85249336}" name="FECHA DE IDENTIFICACIÓN " dataDxfId="5"/>
    <tableColumn id="4" xr3:uid="{3295F586-244B-441D-865D-E5787ED865B6}" name="FECHA DE MATERIALIZACIÓN" dataDxfId="4"/>
    <tableColumn id="5" xr3:uid="{8DD0ED95-2DCB-4862-B7BB-D1B0DF3F046B}" name="NOMBRE DE RIESGO MATERIALIZADO" dataDxfId="3"/>
    <tableColumn id="6" xr3:uid="{2219D47A-401C-4504-9B28-6103671EECD9}" name="CAUSA QUE PROVOCADO LA MATERIALIZACIÓN  " dataDxfId="2"/>
    <tableColumn id="7" xr3:uid="{295311EE-8E68-45D0-866E-D6D2D7B51F4B}" name="DESCRIPCIÓN DE LA MATERIALIZACIÓN " dataDxfId="1"/>
    <tableColumn id="8" xr3:uid="{3F07976B-0747-442B-AD2A-B1C1F5221400}" name="CONSECUENCIA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84"/>
  <sheetViews>
    <sheetView tabSelected="1" zoomScale="50" zoomScaleNormal="50" workbookViewId="0">
      <selection activeCell="DX216" sqref="DX215:DX216"/>
    </sheetView>
  </sheetViews>
  <sheetFormatPr baseColWidth="10" defaultColWidth="9.140625" defaultRowHeight="15.75" x14ac:dyDescent="0.25"/>
  <cols>
    <col min="1" max="1" width="9.140625" style="1" customWidth="1"/>
    <col min="2" max="2" width="19.28515625" style="1" bestFit="1" customWidth="1"/>
    <col min="3" max="3" width="47" style="1" customWidth="1"/>
    <col min="4" max="4" width="30.7109375" style="1" customWidth="1"/>
    <col min="5" max="5" width="38.28515625" style="1" customWidth="1"/>
    <col min="6" max="6" width="37" style="1" customWidth="1"/>
    <col min="7" max="7" width="20" style="1" customWidth="1"/>
    <col min="8" max="8" width="25.28515625" style="1" customWidth="1"/>
    <col min="9" max="9" width="3.85546875" style="8" bestFit="1" customWidth="1"/>
    <col min="10" max="10" width="80" style="1" customWidth="1"/>
    <col min="11" max="11" width="3.42578125" style="1" bestFit="1" customWidth="1"/>
    <col min="12" max="12" width="4.140625" style="1" bestFit="1" customWidth="1"/>
    <col min="13" max="13" width="24.5703125" style="1" bestFit="1" customWidth="1"/>
    <col min="14" max="14" width="23.5703125" style="1" bestFit="1" customWidth="1"/>
    <col min="15" max="15" width="37" style="1" customWidth="1"/>
    <col min="16" max="16" width="11.28515625" style="9" customWidth="1"/>
    <col min="17" max="17" width="42.7109375" style="1" customWidth="1"/>
    <col min="18" max="18" width="28.28515625" style="1" customWidth="1"/>
    <col min="19" max="19" width="33.42578125" style="1" customWidth="1"/>
    <col min="20" max="20" width="22.7109375" style="1" bestFit="1" customWidth="1"/>
    <col min="21" max="21" width="28.42578125" style="1" bestFit="1" customWidth="1"/>
    <col min="22" max="22" width="25" style="1" bestFit="1" customWidth="1"/>
    <col min="23" max="23" width="42.7109375" style="1" customWidth="1"/>
    <col min="24" max="24" width="18.140625" style="1" customWidth="1"/>
    <col min="25" max="26" width="9.140625" style="1"/>
    <col min="27" max="27" width="12.5703125" style="1" customWidth="1"/>
    <col min="28" max="16384" width="9.140625" style="1"/>
  </cols>
  <sheetData>
    <row r="1" spans="1:73" ht="16.5" customHeight="1" x14ac:dyDescent="0.25">
      <c r="A1" s="78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8"/>
      <c r="X1" s="79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24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8"/>
      <c r="X2" s="79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6.5" thickBot="1" x14ac:dyDescent="0.3">
      <c r="A3" s="3"/>
      <c r="B3" s="4"/>
      <c r="C3" s="4"/>
      <c r="D3" s="4"/>
      <c r="E3" s="3"/>
      <c r="F3" s="3"/>
      <c r="G3" s="3"/>
      <c r="H3" s="5"/>
      <c r="I3" s="5"/>
      <c r="J3" s="5"/>
      <c r="K3" s="5"/>
      <c r="L3" s="5"/>
      <c r="M3" s="2"/>
      <c r="N3" s="2"/>
      <c r="O3" s="2"/>
      <c r="P3" s="59"/>
      <c r="Q3" s="2"/>
      <c r="R3" s="2"/>
      <c r="S3" s="2"/>
      <c r="T3" s="2"/>
      <c r="U3" s="2"/>
      <c r="V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33" customHeight="1" x14ac:dyDescent="0.25">
      <c r="A4" s="133"/>
      <c r="B4" s="134"/>
      <c r="C4" s="54" t="s">
        <v>7</v>
      </c>
      <c r="D4" s="55"/>
      <c r="E4" s="88" t="s">
        <v>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31"/>
      <c r="T4" s="88"/>
      <c r="U4" s="89"/>
      <c r="V4" s="89"/>
      <c r="W4" s="89"/>
      <c r="X4" s="90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33" customHeight="1" x14ac:dyDescent="0.25">
      <c r="A5" s="135"/>
      <c r="B5" s="136"/>
      <c r="C5" s="10" t="s">
        <v>9</v>
      </c>
      <c r="D5" s="11"/>
      <c r="E5" s="91" t="s">
        <v>10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30"/>
      <c r="T5" s="91"/>
      <c r="U5" s="92"/>
      <c r="V5" s="92"/>
      <c r="W5" s="92"/>
      <c r="X5" s="93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33" customHeight="1" thickBot="1" x14ac:dyDescent="0.3">
      <c r="A6" s="137"/>
      <c r="B6" s="138"/>
      <c r="C6" s="66" t="s">
        <v>11</v>
      </c>
      <c r="D6" s="67"/>
      <c r="E6" s="94" t="s">
        <v>40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32"/>
      <c r="T6" s="94"/>
      <c r="U6" s="95"/>
      <c r="V6" s="95"/>
      <c r="W6" s="95"/>
      <c r="X6" s="96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6.5" thickBot="1" x14ac:dyDescent="0.3">
      <c r="A7" s="56"/>
      <c r="B7" s="45"/>
      <c r="C7" s="45"/>
      <c r="D7" s="45"/>
      <c r="E7" s="45"/>
      <c r="F7" s="45"/>
      <c r="G7" s="45"/>
      <c r="H7" s="45"/>
      <c r="I7" s="48"/>
      <c r="J7" s="45"/>
      <c r="K7" s="45"/>
      <c r="L7" s="45"/>
      <c r="M7" s="45"/>
      <c r="N7" s="45"/>
      <c r="O7" s="45"/>
      <c r="P7" s="60"/>
      <c r="Q7" s="45"/>
      <c r="R7" s="45"/>
      <c r="S7" s="45"/>
      <c r="T7" s="45"/>
      <c r="U7" s="45"/>
      <c r="V7" s="57"/>
    </row>
    <row r="8" spans="1:73" s="9" customFormat="1" ht="51" customHeight="1" thickBot="1" x14ac:dyDescent="0.3">
      <c r="A8" s="128" t="s">
        <v>0</v>
      </c>
      <c r="B8" s="129"/>
      <c r="C8" s="129"/>
      <c r="D8" s="129"/>
      <c r="E8" s="129"/>
      <c r="F8" s="129"/>
      <c r="G8" s="129"/>
      <c r="H8" s="139"/>
      <c r="I8" s="128" t="s">
        <v>1</v>
      </c>
      <c r="J8" s="129"/>
      <c r="K8" s="129"/>
      <c r="L8" s="129"/>
      <c r="M8" s="129"/>
      <c r="N8" s="129"/>
      <c r="O8" s="139"/>
      <c r="P8" s="140" t="s">
        <v>49</v>
      </c>
      <c r="Q8" s="141"/>
      <c r="R8" s="65" t="s">
        <v>205</v>
      </c>
      <c r="S8" s="128" t="s">
        <v>53</v>
      </c>
      <c r="T8" s="129"/>
      <c r="U8" s="129"/>
      <c r="V8" s="139"/>
      <c r="W8" s="128" t="s">
        <v>190</v>
      </c>
      <c r="X8" s="129"/>
    </row>
    <row r="9" spans="1:73" s="9" customFormat="1" ht="20.25" customHeight="1" x14ac:dyDescent="0.25">
      <c r="A9" s="125" t="s">
        <v>41</v>
      </c>
      <c r="B9" s="125" t="s">
        <v>19</v>
      </c>
      <c r="C9" s="142" t="s">
        <v>20</v>
      </c>
      <c r="D9" s="125" t="s">
        <v>42</v>
      </c>
      <c r="E9" s="142" t="s">
        <v>43</v>
      </c>
      <c r="F9" s="125" t="s">
        <v>44</v>
      </c>
      <c r="G9" s="125" t="s">
        <v>117</v>
      </c>
      <c r="H9" s="125" t="s">
        <v>45</v>
      </c>
      <c r="I9" s="144" t="s">
        <v>22</v>
      </c>
      <c r="J9" s="144"/>
      <c r="K9" s="144"/>
      <c r="L9" s="144"/>
      <c r="M9" s="125" t="s">
        <v>48</v>
      </c>
      <c r="N9" s="125" t="s">
        <v>21</v>
      </c>
      <c r="O9" s="125" t="s">
        <v>133</v>
      </c>
      <c r="P9" s="125" t="s">
        <v>50</v>
      </c>
      <c r="Q9" s="125" t="s">
        <v>51</v>
      </c>
      <c r="R9" s="142" t="s">
        <v>52</v>
      </c>
      <c r="S9" s="142" t="s">
        <v>54</v>
      </c>
      <c r="T9" s="142" t="s">
        <v>55</v>
      </c>
      <c r="U9" s="125" t="s">
        <v>56</v>
      </c>
      <c r="V9" s="125" t="s">
        <v>57</v>
      </c>
      <c r="W9" s="125" t="s">
        <v>190</v>
      </c>
      <c r="X9" s="125" t="s">
        <v>191</v>
      </c>
    </row>
    <row r="10" spans="1:73" s="9" customFormat="1" ht="20.25" customHeight="1" x14ac:dyDescent="0.25">
      <c r="A10" s="126"/>
      <c r="B10" s="126"/>
      <c r="C10" s="143"/>
      <c r="D10" s="126"/>
      <c r="E10" s="143"/>
      <c r="F10" s="126"/>
      <c r="G10" s="126"/>
      <c r="H10" s="126"/>
      <c r="I10" s="123" t="s">
        <v>23</v>
      </c>
      <c r="J10" s="51" t="s">
        <v>46</v>
      </c>
      <c r="K10" s="123" t="s">
        <v>47</v>
      </c>
      <c r="L10" s="123" t="s">
        <v>2</v>
      </c>
      <c r="M10" s="126"/>
      <c r="N10" s="126"/>
      <c r="O10" s="126"/>
      <c r="P10" s="126"/>
      <c r="Q10" s="126"/>
      <c r="R10" s="143"/>
      <c r="S10" s="143"/>
      <c r="T10" s="143"/>
      <c r="U10" s="126"/>
      <c r="V10" s="126"/>
      <c r="W10" s="126"/>
      <c r="X10" s="126"/>
    </row>
    <row r="11" spans="1:73" s="9" customFormat="1" ht="20.25" customHeight="1" thickBot="1" x14ac:dyDescent="0.3">
      <c r="A11" s="127"/>
      <c r="B11" s="127"/>
      <c r="C11" s="123"/>
      <c r="D11" s="127"/>
      <c r="E11" s="123"/>
      <c r="F11" s="127"/>
      <c r="G11" s="127"/>
      <c r="H11" s="127"/>
      <c r="I11" s="124"/>
      <c r="J11" s="47" t="s">
        <v>111</v>
      </c>
      <c r="K11" s="124"/>
      <c r="L11" s="124"/>
      <c r="M11" s="127"/>
      <c r="N11" s="127"/>
      <c r="O11" s="127"/>
      <c r="P11" s="127"/>
      <c r="Q11" s="127"/>
      <c r="R11" s="123"/>
      <c r="S11" s="123"/>
      <c r="T11" s="123"/>
      <c r="U11" s="127"/>
      <c r="V11" s="127"/>
      <c r="W11" s="127"/>
      <c r="X11" s="127"/>
    </row>
    <row r="12" spans="1:73" x14ac:dyDescent="0.25">
      <c r="A12" s="145">
        <v>1</v>
      </c>
      <c r="B12" s="148" t="s">
        <v>77</v>
      </c>
      <c r="C12" s="148" t="s">
        <v>28</v>
      </c>
      <c r="D12" s="85" t="s">
        <v>143</v>
      </c>
      <c r="E12" s="85" t="s">
        <v>204</v>
      </c>
      <c r="F12" s="85" t="s">
        <v>142</v>
      </c>
      <c r="G12" s="85">
        <v>4500</v>
      </c>
      <c r="H12" s="148" t="s">
        <v>112</v>
      </c>
      <c r="I12" s="14">
        <v>1</v>
      </c>
      <c r="J12" s="13" t="s">
        <v>58</v>
      </c>
      <c r="K12" s="14"/>
      <c r="L12" s="14" t="s">
        <v>4</v>
      </c>
      <c r="M12" s="151" t="str">
        <f>IF((K31&gt;=12),"CATASTROFICO",IF(AND(K31&gt;=6,K31&lt;12),"MAYOR","MODERADO"))</f>
        <v>CATASTROFICO</v>
      </c>
      <c r="N12" s="151" t="str">
        <f>IF((G12&gt;5000),"MUY ALTO",IF(AND(G12&gt;=500,G12&lt;=5000),"ALTA",IF(AND(G12&gt;=24,G12&lt;500),"MEDIA",IF(AND(G12&gt;=3,G12&lt;24),"BAJA","MUY BAJO"))))</f>
        <v>ALTA</v>
      </c>
      <c r="O12" s="75" t="str">
        <f>IF(AND(M12="CATASTROFICO",N12="MUY ALTO"),"CATASTROFICO",IF(AND(M12="CATASTROFICO",N12="ALTA"),"CATASTROFICO",IF(AND(M12="CATASTROFICO",N12="BAJA"),"MAYOR",IF(AND(M12="CATASTROFICO",N12="MEDIA"),"MAYOR",IF(AND(M12="CATASTROFICO",N12="MUY BAJO"),"MODERADO",IF(AND(M12="MAYOR",N12="MUY ALTO"),"CATASTROFICO",IF(AND(M12="MAYOR",N12="ALTO"),"CATASTROFICO",IF(AND(M12="MAYOR",N12="MEDIA"),"MAYOR",IF(AND(M12="MAYOR",N12="BAJA"),"MAYOR",IF(AND(M12="MAYOR",N12="MUY BAJO"),"MODERADO",IF(AND(M12="MODERADO",N12="MUY ALTO"),"CATASTROFICO",IF(AND(M12="MODERADO",N12="ALTO"),"CATASTROFICO",IF(AND(M12="MODERADO",N12="MEDIA"),"MAYOR",IF(AND(M12="MODERADO",N12="BAJA"),"MAYOR",IF(AND(M12="MODERADO",N12="MUY BAJO"),"MODERADO")))))))))))))))</f>
        <v>CATASTROFICO</v>
      </c>
      <c r="P12" s="114">
        <v>1</v>
      </c>
      <c r="Q12" s="85" t="s">
        <v>144</v>
      </c>
      <c r="R12" s="85" t="s">
        <v>137</v>
      </c>
      <c r="S12" s="85" t="s">
        <v>189</v>
      </c>
      <c r="T12" s="85" t="s">
        <v>199</v>
      </c>
      <c r="U12" s="85" t="s">
        <v>196</v>
      </c>
      <c r="V12" s="85"/>
      <c r="W12" s="85"/>
      <c r="X12" s="103" t="s">
        <v>202</v>
      </c>
    </row>
    <row r="13" spans="1:73" x14ac:dyDescent="0.25">
      <c r="A13" s="146"/>
      <c r="B13" s="149"/>
      <c r="C13" s="149"/>
      <c r="D13" s="86"/>
      <c r="E13" s="86"/>
      <c r="F13" s="86"/>
      <c r="G13" s="86"/>
      <c r="H13" s="149"/>
      <c r="I13" s="6">
        <v>2</v>
      </c>
      <c r="J13" s="7" t="s">
        <v>59</v>
      </c>
      <c r="K13" s="6" t="s">
        <v>4</v>
      </c>
      <c r="L13" s="6"/>
      <c r="M13" s="152"/>
      <c r="N13" s="152"/>
      <c r="O13" s="76"/>
      <c r="P13" s="115"/>
      <c r="Q13" s="86"/>
      <c r="R13" s="86"/>
      <c r="S13" s="86"/>
      <c r="T13" s="86"/>
      <c r="U13" s="86"/>
      <c r="V13" s="86"/>
      <c r="W13" s="86"/>
      <c r="X13" s="97"/>
    </row>
    <row r="14" spans="1:73" x14ac:dyDescent="0.25">
      <c r="A14" s="146"/>
      <c r="B14" s="149"/>
      <c r="C14" s="149"/>
      <c r="D14" s="86"/>
      <c r="E14" s="86"/>
      <c r="F14" s="86"/>
      <c r="G14" s="86"/>
      <c r="H14" s="149"/>
      <c r="I14" s="6">
        <v>3</v>
      </c>
      <c r="J14" s="7" t="s">
        <v>60</v>
      </c>
      <c r="K14" s="6" t="s">
        <v>4</v>
      </c>
      <c r="L14" s="6"/>
      <c r="M14" s="152"/>
      <c r="N14" s="152"/>
      <c r="O14" s="76"/>
      <c r="P14" s="115"/>
      <c r="Q14" s="86"/>
      <c r="R14" s="86"/>
      <c r="S14" s="86"/>
      <c r="T14" s="86"/>
      <c r="U14" s="86"/>
      <c r="V14" s="86"/>
      <c r="W14" s="86"/>
      <c r="X14" s="97"/>
    </row>
    <row r="15" spans="1:73" x14ac:dyDescent="0.25">
      <c r="A15" s="146"/>
      <c r="B15" s="149"/>
      <c r="C15" s="149"/>
      <c r="D15" s="86"/>
      <c r="E15" s="86"/>
      <c r="F15" s="86"/>
      <c r="G15" s="86"/>
      <c r="H15" s="149"/>
      <c r="I15" s="6">
        <v>4</v>
      </c>
      <c r="J15" s="7" t="s">
        <v>61</v>
      </c>
      <c r="K15" s="6" t="s">
        <v>4</v>
      </c>
      <c r="L15" s="6"/>
      <c r="M15" s="152"/>
      <c r="N15" s="152"/>
      <c r="O15" s="76"/>
      <c r="P15" s="115"/>
      <c r="Q15" s="86"/>
      <c r="R15" s="86"/>
      <c r="S15" s="86"/>
      <c r="T15" s="86"/>
      <c r="U15" s="86"/>
      <c r="V15" s="86"/>
      <c r="W15" s="86"/>
      <c r="X15" s="97"/>
    </row>
    <row r="16" spans="1:73" x14ac:dyDescent="0.25">
      <c r="A16" s="146"/>
      <c r="B16" s="149"/>
      <c r="C16" s="149"/>
      <c r="D16" s="86"/>
      <c r="E16" s="86"/>
      <c r="F16" s="86"/>
      <c r="G16" s="86"/>
      <c r="H16" s="149"/>
      <c r="I16" s="6">
        <v>5</v>
      </c>
      <c r="J16" s="7" t="s">
        <v>62</v>
      </c>
      <c r="K16" s="6" t="s">
        <v>4</v>
      </c>
      <c r="L16" s="6"/>
      <c r="M16" s="152"/>
      <c r="N16" s="152"/>
      <c r="O16" s="76"/>
      <c r="P16" s="115">
        <v>2</v>
      </c>
      <c r="Q16" s="86" t="s">
        <v>145</v>
      </c>
      <c r="R16" s="86" t="s">
        <v>137</v>
      </c>
      <c r="S16" s="86" t="s">
        <v>193</v>
      </c>
      <c r="T16" s="86" t="s">
        <v>192</v>
      </c>
      <c r="U16" s="86" t="s">
        <v>196</v>
      </c>
      <c r="V16" s="86"/>
      <c r="W16" s="86"/>
      <c r="X16" s="104" t="s">
        <v>202</v>
      </c>
    </row>
    <row r="17" spans="1:24" x14ac:dyDescent="0.25">
      <c r="A17" s="146"/>
      <c r="B17" s="149"/>
      <c r="C17" s="149"/>
      <c r="D17" s="86"/>
      <c r="E17" s="86"/>
      <c r="F17" s="86"/>
      <c r="G17" s="86"/>
      <c r="H17" s="149"/>
      <c r="I17" s="6">
        <v>6</v>
      </c>
      <c r="J17" s="7" t="s">
        <v>63</v>
      </c>
      <c r="K17" s="6"/>
      <c r="L17" s="6" t="s">
        <v>4</v>
      </c>
      <c r="M17" s="152"/>
      <c r="N17" s="152"/>
      <c r="O17" s="76"/>
      <c r="P17" s="115"/>
      <c r="Q17" s="86"/>
      <c r="R17" s="86"/>
      <c r="S17" s="86"/>
      <c r="T17" s="86"/>
      <c r="U17" s="86"/>
      <c r="V17" s="86"/>
      <c r="W17" s="86"/>
      <c r="X17" s="105"/>
    </row>
    <row r="18" spans="1:24" x14ac:dyDescent="0.25">
      <c r="A18" s="146"/>
      <c r="B18" s="149"/>
      <c r="C18" s="149"/>
      <c r="D18" s="86"/>
      <c r="E18" s="86"/>
      <c r="F18" s="86"/>
      <c r="G18" s="86"/>
      <c r="H18" s="149"/>
      <c r="I18" s="6">
        <v>7</v>
      </c>
      <c r="J18" s="7" t="s">
        <v>64</v>
      </c>
      <c r="K18" s="6" t="s">
        <v>4</v>
      </c>
      <c r="L18" s="6"/>
      <c r="M18" s="152"/>
      <c r="N18" s="152"/>
      <c r="O18" s="76"/>
      <c r="P18" s="115"/>
      <c r="Q18" s="86"/>
      <c r="R18" s="86"/>
      <c r="S18" s="86"/>
      <c r="T18" s="86"/>
      <c r="U18" s="86"/>
      <c r="V18" s="86"/>
      <c r="W18" s="86"/>
      <c r="X18" s="105"/>
    </row>
    <row r="19" spans="1:24" ht="31.5" x14ac:dyDescent="0.25">
      <c r="A19" s="146"/>
      <c r="B19" s="149"/>
      <c r="C19" s="149"/>
      <c r="D19" s="86"/>
      <c r="E19" s="86"/>
      <c r="F19" s="86"/>
      <c r="G19" s="86"/>
      <c r="H19" s="149"/>
      <c r="I19" s="46">
        <v>8</v>
      </c>
      <c r="J19" s="12" t="s">
        <v>76</v>
      </c>
      <c r="K19" s="6" t="s">
        <v>4</v>
      </c>
      <c r="L19" s="6"/>
      <c r="M19" s="152"/>
      <c r="N19" s="152"/>
      <c r="O19" s="76"/>
      <c r="P19" s="115"/>
      <c r="Q19" s="86"/>
      <c r="R19" s="86"/>
      <c r="S19" s="86"/>
      <c r="T19" s="86"/>
      <c r="U19" s="86"/>
      <c r="V19" s="86"/>
      <c r="W19" s="86"/>
      <c r="X19" s="106"/>
    </row>
    <row r="20" spans="1:24" x14ac:dyDescent="0.25">
      <c r="A20" s="146"/>
      <c r="B20" s="149"/>
      <c r="C20" s="149"/>
      <c r="D20" s="86"/>
      <c r="E20" s="86"/>
      <c r="F20" s="86"/>
      <c r="G20" s="86"/>
      <c r="H20" s="149"/>
      <c r="I20" s="6">
        <v>9</v>
      </c>
      <c r="J20" s="7" t="s">
        <v>65</v>
      </c>
      <c r="K20" s="6"/>
      <c r="L20" s="6" t="s">
        <v>4</v>
      </c>
      <c r="M20" s="152"/>
      <c r="N20" s="152"/>
      <c r="O20" s="76"/>
      <c r="P20" s="115">
        <v>3</v>
      </c>
      <c r="Q20" s="86" t="s">
        <v>146</v>
      </c>
      <c r="R20" s="86" t="s">
        <v>137</v>
      </c>
      <c r="S20" s="86" t="s">
        <v>194</v>
      </c>
      <c r="T20" s="86" t="s">
        <v>201</v>
      </c>
      <c r="U20" s="86" t="s">
        <v>196</v>
      </c>
      <c r="V20" s="86"/>
      <c r="W20" s="86"/>
      <c r="X20" s="97" t="s">
        <v>202</v>
      </c>
    </row>
    <row r="21" spans="1:24" x14ac:dyDescent="0.25">
      <c r="A21" s="146"/>
      <c r="B21" s="149"/>
      <c r="C21" s="149"/>
      <c r="D21" s="86"/>
      <c r="E21" s="86"/>
      <c r="F21" s="86"/>
      <c r="G21" s="86"/>
      <c r="H21" s="149"/>
      <c r="I21" s="6">
        <v>10</v>
      </c>
      <c r="J21" s="7" t="s">
        <v>66</v>
      </c>
      <c r="K21" s="6" t="s">
        <v>4</v>
      </c>
      <c r="L21" s="6"/>
      <c r="M21" s="152"/>
      <c r="N21" s="152"/>
      <c r="O21" s="76"/>
      <c r="P21" s="115"/>
      <c r="Q21" s="86"/>
      <c r="R21" s="86"/>
      <c r="S21" s="86"/>
      <c r="T21" s="86"/>
      <c r="U21" s="86"/>
      <c r="V21" s="86"/>
      <c r="W21" s="86"/>
      <c r="X21" s="97"/>
    </row>
    <row r="22" spans="1:24" x14ac:dyDescent="0.25">
      <c r="A22" s="146"/>
      <c r="B22" s="149"/>
      <c r="C22" s="149"/>
      <c r="D22" s="86"/>
      <c r="E22" s="86"/>
      <c r="F22" s="86"/>
      <c r="G22" s="86"/>
      <c r="H22" s="149"/>
      <c r="I22" s="6">
        <v>11</v>
      </c>
      <c r="J22" s="7" t="s">
        <v>67</v>
      </c>
      <c r="K22" s="6" t="s">
        <v>4</v>
      </c>
      <c r="L22" s="6"/>
      <c r="M22" s="152"/>
      <c r="N22" s="152"/>
      <c r="O22" s="76"/>
      <c r="P22" s="115"/>
      <c r="Q22" s="86"/>
      <c r="R22" s="86"/>
      <c r="S22" s="86"/>
      <c r="T22" s="86"/>
      <c r="U22" s="86"/>
      <c r="V22" s="86"/>
      <c r="W22" s="86"/>
      <c r="X22" s="97"/>
    </row>
    <row r="23" spans="1:24" x14ac:dyDescent="0.25">
      <c r="A23" s="146"/>
      <c r="B23" s="149"/>
      <c r="C23" s="149"/>
      <c r="D23" s="86"/>
      <c r="E23" s="86"/>
      <c r="F23" s="86"/>
      <c r="G23" s="86"/>
      <c r="H23" s="149"/>
      <c r="I23" s="6">
        <v>12</v>
      </c>
      <c r="J23" s="7" t="s">
        <v>68</v>
      </c>
      <c r="K23" s="6" t="s">
        <v>4</v>
      </c>
      <c r="L23" s="6"/>
      <c r="M23" s="152"/>
      <c r="N23" s="152"/>
      <c r="O23" s="76"/>
      <c r="P23" s="115"/>
      <c r="Q23" s="86"/>
      <c r="R23" s="86"/>
      <c r="S23" s="86"/>
      <c r="T23" s="86"/>
      <c r="U23" s="86"/>
      <c r="V23" s="86"/>
      <c r="W23" s="86"/>
      <c r="X23" s="97"/>
    </row>
    <row r="24" spans="1:24" x14ac:dyDescent="0.25">
      <c r="A24" s="146"/>
      <c r="B24" s="149"/>
      <c r="C24" s="149"/>
      <c r="D24" s="86"/>
      <c r="E24" s="86"/>
      <c r="F24" s="86"/>
      <c r="G24" s="86"/>
      <c r="H24" s="149"/>
      <c r="I24" s="6">
        <v>13</v>
      </c>
      <c r="J24" s="7" t="s">
        <v>69</v>
      </c>
      <c r="K24" s="6" t="s">
        <v>4</v>
      </c>
      <c r="L24" s="6"/>
      <c r="M24" s="152"/>
      <c r="N24" s="152"/>
      <c r="O24" s="76"/>
      <c r="P24" s="115">
        <v>4</v>
      </c>
      <c r="Q24" s="86" t="s">
        <v>148</v>
      </c>
      <c r="R24" s="86" t="s">
        <v>137</v>
      </c>
      <c r="S24" s="86" t="s">
        <v>195</v>
      </c>
      <c r="T24" s="86" t="s">
        <v>197</v>
      </c>
      <c r="U24" s="86" t="s">
        <v>196</v>
      </c>
      <c r="V24" s="86"/>
      <c r="W24" s="86"/>
      <c r="X24" s="97" t="s">
        <v>202</v>
      </c>
    </row>
    <row r="25" spans="1:24" x14ac:dyDescent="0.25">
      <c r="A25" s="146"/>
      <c r="B25" s="149"/>
      <c r="C25" s="149"/>
      <c r="D25" s="86"/>
      <c r="E25" s="86"/>
      <c r="F25" s="86"/>
      <c r="G25" s="86"/>
      <c r="H25" s="149"/>
      <c r="I25" s="6">
        <v>14</v>
      </c>
      <c r="J25" s="7" t="s">
        <v>70</v>
      </c>
      <c r="K25" s="6" t="s">
        <v>4</v>
      </c>
      <c r="L25" s="6"/>
      <c r="M25" s="152"/>
      <c r="N25" s="152"/>
      <c r="O25" s="76"/>
      <c r="P25" s="115"/>
      <c r="Q25" s="86"/>
      <c r="R25" s="86"/>
      <c r="S25" s="86"/>
      <c r="T25" s="86"/>
      <c r="U25" s="86"/>
      <c r="V25" s="86"/>
      <c r="W25" s="86"/>
      <c r="X25" s="97"/>
    </row>
    <row r="26" spans="1:24" x14ac:dyDescent="0.25">
      <c r="A26" s="146"/>
      <c r="B26" s="149"/>
      <c r="C26" s="149"/>
      <c r="D26" s="86"/>
      <c r="E26" s="86"/>
      <c r="F26" s="86"/>
      <c r="G26" s="86"/>
      <c r="H26" s="149"/>
      <c r="I26" s="6">
        <v>15</v>
      </c>
      <c r="J26" s="7" t="s">
        <v>71</v>
      </c>
      <c r="K26" s="6" t="s">
        <v>4</v>
      </c>
      <c r="L26" s="6"/>
      <c r="M26" s="152"/>
      <c r="N26" s="152"/>
      <c r="O26" s="76"/>
      <c r="P26" s="115"/>
      <c r="Q26" s="86"/>
      <c r="R26" s="86"/>
      <c r="S26" s="86"/>
      <c r="T26" s="86"/>
      <c r="U26" s="86"/>
      <c r="V26" s="86"/>
      <c r="W26" s="86"/>
      <c r="X26" s="97"/>
    </row>
    <row r="27" spans="1:24" x14ac:dyDescent="0.25">
      <c r="A27" s="146"/>
      <c r="B27" s="149"/>
      <c r="C27" s="149"/>
      <c r="D27" s="86"/>
      <c r="E27" s="86"/>
      <c r="F27" s="86"/>
      <c r="G27" s="86"/>
      <c r="H27" s="149"/>
      <c r="I27" s="6">
        <v>16</v>
      </c>
      <c r="J27" s="7" t="s">
        <v>72</v>
      </c>
      <c r="K27" s="6"/>
      <c r="L27" s="6" t="s">
        <v>4</v>
      </c>
      <c r="M27" s="152"/>
      <c r="N27" s="152"/>
      <c r="O27" s="76"/>
      <c r="P27" s="115"/>
      <c r="Q27" s="86"/>
      <c r="R27" s="86"/>
      <c r="S27" s="86"/>
      <c r="T27" s="86"/>
      <c r="U27" s="86"/>
      <c r="V27" s="86"/>
      <c r="W27" s="86"/>
      <c r="X27" s="97"/>
    </row>
    <row r="28" spans="1:24" x14ac:dyDescent="0.25">
      <c r="A28" s="146"/>
      <c r="B28" s="149"/>
      <c r="C28" s="149"/>
      <c r="D28" s="86"/>
      <c r="E28" s="86"/>
      <c r="F28" s="86"/>
      <c r="G28" s="86"/>
      <c r="H28" s="149"/>
      <c r="I28" s="6">
        <v>17</v>
      </c>
      <c r="J28" s="7" t="s">
        <v>73</v>
      </c>
      <c r="K28" s="6" t="s">
        <v>4</v>
      </c>
      <c r="L28" s="6"/>
      <c r="M28" s="152"/>
      <c r="N28" s="152"/>
      <c r="O28" s="76"/>
      <c r="P28" s="115"/>
      <c r="Q28" s="86"/>
      <c r="R28" s="86"/>
      <c r="S28" s="86"/>
      <c r="T28" s="86"/>
      <c r="U28" s="86"/>
      <c r="V28" s="86"/>
      <c r="W28" s="86"/>
      <c r="X28" s="97"/>
    </row>
    <row r="29" spans="1:24" ht="31.5" customHeight="1" x14ac:dyDescent="0.25">
      <c r="A29" s="146"/>
      <c r="B29" s="149"/>
      <c r="C29" s="149"/>
      <c r="D29" s="86"/>
      <c r="E29" s="86"/>
      <c r="F29" s="86"/>
      <c r="G29" s="86"/>
      <c r="H29" s="149"/>
      <c r="I29" s="6">
        <v>18</v>
      </c>
      <c r="J29" s="7" t="s">
        <v>74</v>
      </c>
      <c r="K29" s="6" t="s">
        <v>4</v>
      </c>
      <c r="L29" s="6"/>
      <c r="M29" s="152"/>
      <c r="N29" s="152"/>
      <c r="O29" s="76"/>
      <c r="P29" s="115">
        <v>5</v>
      </c>
      <c r="Q29" s="86" t="s">
        <v>147</v>
      </c>
      <c r="R29" s="86" t="s">
        <v>137</v>
      </c>
      <c r="S29" s="86" t="s">
        <v>200</v>
      </c>
      <c r="T29" s="86" t="s">
        <v>199</v>
      </c>
      <c r="U29" s="86" t="s">
        <v>196</v>
      </c>
      <c r="V29" s="86"/>
      <c r="W29" s="86"/>
      <c r="X29" s="97" t="s">
        <v>202</v>
      </c>
    </row>
    <row r="30" spans="1:24" x14ac:dyDescent="0.25">
      <c r="A30" s="146"/>
      <c r="B30" s="149"/>
      <c r="C30" s="149"/>
      <c r="D30" s="86"/>
      <c r="E30" s="86"/>
      <c r="F30" s="86"/>
      <c r="G30" s="86"/>
      <c r="H30" s="149"/>
      <c r="I30" s="6">
        <v>19</v>
      </c>
      <c r="J30" s="7" t="s">
        <v>75</v>
      </c>
      <c r="K30" s="6"/>
      <c r="L30" s="6" t="s">
        <v>4</v>
      </c>
      <c r="M30" s="152"/>
      <c r="N30" s="152"/>
      <c r="O30" s="76"/>
      <c r="P30" s="115"/>
      <c r="Q30" s="86"/>
      <c r="R30" s="86"/>
      <c r="S30" s="86"/>
      <c r="T30" s="86"/>
      <c r="U30" s="86"/>
      <c r="V30" s="86"/>
      <c r="W30" s="86"/>
      <c r="X30" s="97"/>
    </row>
    <row r="31" spans="1:24" customFormat="1" ht="16.5" thickBot="1" x14ac:dyDescent="0.3">
      <c r="A31" s="147"/>
      <c r="B31" s="150"/>
      <c r="C31" s="150"/>
      <c r="D31" s="87"/>
      <c r="E31" s="87"/>
      <c r="F31" s="87"/>
      <c r="G31" s="87"/>
      <c r="H31" s="150"/>
      <c r="I31" s="40">
        <v>20</v>
      </c>
      <c r="J31" s="40" t="s">
        <v>110</v>
      </c>
      <c r="K31" s="40">
        <f>COUNTA(K12:K30)</f>
        <v>14</v>
      </c>
      <c r="L31" s="40">
        <f>COUNTA(L12:L30)</f>
        <v>5</v>
      </c>
      <c r="M31" s="153"/>
      <c r="N31" s="153"/>
      <c r="O31" s="77"/>
      <c r="P31" s="116"/>
      <c r="Q31" s="87"/>
      <c r="R31" s="87"/>
      <c r="S31" s="87"/>
      <c r="T31" s="87"/>
      <c r="U31" s="87"/>
      <c r="V31" s="87"/>
      <c r="W31" s="87"/>
      <c r="X31" s="98"/>
    </row>
    <row r="32" spans="1:24" ht="15.75" customHeight="1" x14ac:dyDescent="0.25">
      <c r="A32" s="145">
        <v>2</v>
      </c>
      <c r="B32" s="148" t="s">
        <v>5</v>
      </c>
      <c r="C32" s="148" t="s">
        <v>31</v>
      </c>
      <c r="D32" s="85" t="s">
        <v>150</v>
      </c>
      <c r="E32" s="85" t="s">
        <v>151</v>
      </c>
      <c r="F32" s="85" t="s">
        <v>149</v>
      </c>
      <c r="G32" s="85">
        <v>12</v>
      </c>
      <c r="H32" s="148" t="s">
        <v>112</v>
      </c>
      <c r="I32" s="14">
        <v>1</v>
      </c>
      <c r="J32" s="13" t="s">
        <v>58</v>
      </c>
      <c r="K32" s="14"/>
      <c r="L32" s="14" t="s">
        <v>4</v>
      </c>
      <c r="M32" s="151" t="str">
        <f>IF((K51&gt;=12),"CATASTROFICO",IF(AND(K51&gt;=6,K51&lt;12),"MAYOR","MODERADO"))</f>
        <v>MAYOR</v>
      </c>
      <c r="N32" s="151" t="str">
        <f>IF((G32&gt;5000),"MUY ALTO",IF(AND(G32&gt;=500,G32&lt;=5000),"ALTA",IF(AND(G32&gt;=24,G32&lt;500),"MEDIA",IF(AND(G32&gt;=3,G32&lt;24),"BAJA","MUY BAJO"))))</f>
        <v>BAJA</v>
      </c>
      <c r="O32" s="75" t="str">
        <f>IF(AND(M32="CATASTROFICO",N32="MUY ALTO"),"CATASTROFICO",IF(AND(M32="CATASTROFICO",N32="ALTA"),"CATASTROFICO",IF(AND(M32="CATASTROFICO",N32="BAJA"),"MAYOR",IF(AND(M32="CATASTROFICO",N32="MEDIA"),"MAYOR",IF(AND(M32="CATASTROFICO",N32="MUY BAJO"),"MODERADO",IF(AND(M32="MAYOR",N32="MUY ALTO"),"CATASTROFICO",IF(AND(M32="MAYOR",N32="ALTO"),"CATASTROFICO",IF(AND(M32="MAYOR",N32="MEDIA"),"MAYOR",IF(AND(M32="MAYOR",N32="BAJA"),"MAYOR",IF(AND(M32="MAYOR",N32="MUY BAJO"),"MODERADO",IF(AND(M32="MODERADO",N32="MUY ALTO"),"CATASTROFICO",IF(AND(M32="MODERADO",N32="ALTO"),"CATASTROFICO",IF(AND(M32="MODERADO",N32="MEDIA"),"MAYOR",IF(AND(M32="MODERADO",N32="BAJA"),"MAYOR",IF(AND(M32="MODERADO",N32="MUY BAJO"),"MODERADO")))))))))))))))</f>
        <v>MAYOR</v>
      </c>
      <c r="P32" s="113">
        <v>1</v>
      </c>
      <c r="Q32" s="80" t="s">
        <v>152</v>
      </c>
      <c r="R32" s="80" t="s">
        <v>137</v>
      </c>
      <c r="S32" s="80" t="s">
        <v>231</v>
      </c>
      <c r="T32" s="80" t="s">
        <v>232</v>
      </c>
      <c r="U32" s="80" t="s">
        <v>196</v>
      </c>
      <c r="V32" s="80"/>
      <c r="W32" s="80"/>
      <c r="X32" s="108" t="s">
        <v>202</v>
      </c>
    </row>
    <row r="33" spans="1:24" x14ac:dyDescent="0.25">
      <c r="A33" s="146"/>
      <c r="B33" s="149"/>
      <c r="C33" s="149"/>
      <c r="D33" s="86"/>
      <c r="E33" s="86"/>
      <c r="F33" s="86"/>
      <c r="G33" s="86"/>
      <c r="H33" s="149"/>
      <c r="I33" s="6">
        <v>2</v>
      </c>
      <c r="J33" s="7" t="s">
        <v>59</v>
      </c>
      <c r="K33" s="6" t="s">
        <v>4</v>
      </c>
      <c r="L33" s="6"/>
      <c r="M33" s="152"/>
      <c r="N33" s="152"/>
      <c r="O33" s="76"/>
      <c r="P33" s="110"/>
      <c r="Q33" s="81"/>
      <c r="R33" s="81" t="s">
        <v>137</v>
      </c>
      <c r="S33" s="81"/>
      <c r="T33" s="81"/>
      <c r="U33" s="81"/>
      <c r="V33" s="81"/>
      <c r="W33" s="81"/>
      <c r="X33" s="105"/>
    </row>
    <row r="34" spans="1:24" x14ac:dyDescent="0.25">
      <c r="A34" s="146"/>
      <c r="B34" s="149"/>
      <c r="C34" s="149"/>
      <c r="D34" s="86"/>
      <c r="E34" s="86"/>
      <c r="F34" s="86"/>
      <c r="G34" s="86"/>
      <c r="H34" s="149"/>
      <c r="I34" s="6">
        <v>3</v>
      </c>
      <c r="J34" s="7" t="s">
        <v>60</v>
      </c>
      <c r="K34" s="6"/>
      <c r="L34" s="6" t="s">
        <v>4</v>
      </c>
      <c r="M34" s="152"/>
      <c r="N34" s="152"/>
      <c r="O34" s="76"/>
      <c r="P34" s="110"/>
      <c r="Q34" s="81"/>
      <c r="R34" s="81" t="s">
        <v>137</v>
      </c>
      <c r="S34" s="81"/>
      <c r="T34" s="81"/>
      <c r="U34" s="81"/>
      <c r="V34" s="81"/>
      <c r="W34" s="81"/>
      <c r="X34" s="105"/>
    </row>
    <row r="35" spans="1:24" ht="15.75" customHeight="1" x14ac:dyDescent="0.25">
      <c r="A35" s="146"/>
      <c r="B35" s="149"/>
      <c r="C35" s="149"/>
      <c r="D35" s="86"/>
      <c r="E35" s="86"/>
      <c r="F35" s="86"/>
      <c r="G35" s="86"/>
      <c r="H35" s="149"/>
      <c r="I35" s="6">
        <v>4</v>
      </c>
      <c r="J35" s="7" t="s">
        <v>61</v>
      </c>
      <c r="K35" s="6"/>
      <c r="L35" s="6" t="s">
        <v>4</v>
      </c>
      <c r="M35" s="152"/>
      <c r="N35" s="152"/>
      <c r="O35" s="76"/>
      <c r="P35" s="121">
        <v>2</v>
      </c>
      <c r="Q35" s="81" t="s">
        <v>153</v>
      </c>
      <c r="R35" s="99" t="s">
        <v>137</v>
      </c>
      <c r="S35" s="83" t="s">
        <v>206</v>
      </c>
      <c r="T35" s="99" t="s">
        <v>233</v>
      </c>
      <c r="U35" s="99" t="s">
        <v>196</v>
      </c>
      <c r="V35" s="99"/>
      <c r="W35" s="99"/>
      <c r="X35" s="117" t="s">
        <v>202</v>
      </c>
    </row>
    <row r="36" spans="1:24" ht="15.75" customHeight="1" x14ac:dyDescent="0.25">
      <c r="A36" s="146"/>
      <c r="B36" s="149"/>
      <c r="C36" s="149"/>
      <c r="D36" s="86"/>
      <c r="E36" s="86"/>
      <c r="F36" s="86"/>
      <c r="G36" s="86"/>
      <c r="H36" s="149"/>
      <c r="I36" s="6">
        <v>5</v>
      </c>
      <c r="J36" s="7" t="s">
        <v>62</v>
      </c>
      <c r="K36" s="6" t="s">
        <v>4</v>
      </c>
      <c r="L36" s="6"/>
      <c r="M36" s="152"/>
      <c r="N36" s="152"/>
      <c r="O36" s="76"/>
      <c r="P36" s="76"/>
      <c r="Q36" s="81"/>
      <c r="R36" s="100" t="s">
        <v>137</v>
      </c>
      <c r="S36" s="81"/>
      <c r="T36" s="100"/>
      <c r="U36" s="100"/>
      <c r="V36" s="100"/>
      <c r="W36" s="100"/>
      <c r="X36" s="118"/>
    </row>
    <row r="37" spans="1:24" x14ac:dyDescent="0.25">
      <c r="A37" s="146"/>
      <c r="B37" s="149"/>
      <c r="C37" s="149"/>
      <c r="D37" s="86"/>
      <c r="E37" s="86"/>
      <c r="F37" s="86"/>
      <c r="G37" s="86"/>
      <c r="H37" s="149"/>
      <c r="I37" s="6">
        <v>6</v>
      </c>
      <c r="J37" s="7" t="s">
        <v>63</v>
      </c>
      <c r="K37" s="6" t="s">
        <v>4</v>
      </c>
      <c r="L37" s="6"/>
      <c r="M37" s="152"/>
      <c r="N37" s="152"/>
      <c r="O37" s="76"/>
      <c r="P37" s="76"/>
      <c r="Q37" s="81"/>
      <c r="R37" s="100" t="s">
        <v>137</v>
      </c>
      <c r="S37" s="81"/>
      <c r="T37" s="100"/>
      <c r="U37" s="100"/>
      <c r="V37" s="100"/>
      <c r="W37" s="100"/>
      <c r="X37" s="118"/>
    </row>
    <row r="38" spans="1:24" x14ac:dyDescent="0.25">
      <c r="A38" s="146"/>
      <c r="B38" s="149"/>
      <c r="C38" s="149"/>
      <c r="D38" s="86"/>
      <c r="E38" s="86"/>
      <c r="F38" s="86"/>
      <c r="G38" s="86"/>
      <c r="H38" s="149"/>
      <c r="I38" s="6">
        <v>7</v>
      </c>
      <c r="J38" s="7" t="s">
        <v>64</v>
      </c>
      <c r="K38" s="6"/>
      <c r="L38" s="6" t="s">
        <v>4</v>
      </c>
      <c r="M38" s="152"/>
      <c r="N38" s="152"/>
      <c r="O38" s="76"/>
      <c r="P38" s="76"/>
      <c r="Q38" s="81"/>
      <c r="R38" s="100" t="s">
        <v>137</v>
      </c>
      <c r="S38" s="81"/>
      <c r="T38" s="100"/>
      <c r="U38" s="100"/>
      <c r="V38" s="100"/>
      <c r="W38" s="100"/>
      <c r="X38" s="118"/>
    </row>
    <row r="39" spans="1:24" ht="31.5" x14ac:dyDescent="0.25">
      <c r="A39" s="146"/>
      <c r="B39" s="149"/>
      <c r="C39" s="149"/>
      <c r="D39" s="86"/>
      <c r="E39" s="86"/>
      <c r="F39" s="86"/>
      <c r="G39" s="86"/>
      <c r="H39" s="149"/>
      <c r="I39" s="46">
        <v>8</v>
      </c>
      <c r="J39" s="12" t="s">
        <v>76</v>
      </c>
      <c r="K39" s="6"/>
      <c r="L39" s="6" t="s">
        <v>4</v>
      </c>
      <c r="M39" s="152"/>
      <c r="N39" s="152"/>
      <c r="O39" s="76"/>
      <c r="P39" s="76"/>
      <c r="Q39" s="81"/>
      <c r="R39" s="100" t="s">
        <v>137</v>
      </c>
      <c r="S39" s="81"/>
      <c r="T39" s="100"/>
      <c r="U39" s="100"/>
      <c r="V39" s="100"/>
      <c r="W39" s="100"/>
      <c r="X39" s="118"/>
    </row>
    <row r="40" spans="1:24" x14ac:dyDescent="0.25">
      <c r="A40" s="146"/>
      <c r="B40" s="149"/>
      <c r="C40" s="149"/>
      <c r="D40" s="86"/>
      <c r="E40" s="86"/>
      <c r="F40" s="86"/>
      <c r="G40" s="86"/>
      <c r="H40" s="149"/>
      <c r="I40" s="6">
        <v>9</v>
      </c>
      <c r="J40" s="7" t="s">
        <v>65</v>
      </c>
      <c r="K40" s="6" t="s">
        <v>4</v>
      </c>
      <c r="L40" s="6"/>
      <c r="M40" s="152"/>
      <c r="N40" s="152"/>
      <c r="O40" s="76"/>
      <c r="P40" s="76">
        <v>3</v>
      </c>
      <c r="Q40" s="81" t="s">
        <v>154</v>
      </c>
      <c r="R40" s="100" t="s">
        <v>137</v>
      </c>
      <c r="S40" s="81" t="s">
        <v>234</v>
      </c>
      <c r="T40" s="100" t="s">
        <v>199</v>
      </c>
      <c r="U40" s="100" t="s">
        <v>196</v>
      </c>
      <c r="V40" s="100"/>
      <c r="W40" s="100"/>
      <c r="X40" s="118" t="s">
        <v>202</v>
      </c>
    </row>
    <row r="41" spans="1:24" x14ac:dyDescent="0.25">
      <c r="A41" s="146"/>
      <c r="B41" s="149"/>
      <c r="C41" s="149"/>
      <c r="D41" s="86"/>
      <c r="E41" s="86"/>
      <c r="F41" s="86"/>
      <c r="G41" s="86"/>
      <c r="H41" s="149"/>
      <c r="I41" s="6">
        <v>10</v>
      </c>
      <c r="J41" s="7" t="s">
        <v>66</v>
      </c>
      <c r="K41" s="6" t="s">
        <v>4</v>
      </c>
      <c r="L41" s="6"/>
      <c r="M41" s="152"/>
      <c r="N41" s="152"/>
      <c r="O41" s="76"/>
      <c r="P41" s="76"/>
      <c r="Q41" s="81"/>
      <c r="R41" s="100" t="s">
        <v>137</v>
      </c>
      <c r="S41" s="81"/>
      <c r="T41" s="100"/>
      <c r="U41" s="100"/>
      <c r="V41" s="100"/>
      <c r="W41" s="100"/>
      <c r="X41" s="118"/>
    </row>
    <row r="42" spans="1:24" x14ac:dyDescent="0.25">
      <c r="A42" s="146"/>
      <c r="B42" s="149"/>
      <c r="C42" s="149"/>
      <c r="D42" s="86"/>
      <c r="E42" s="86"/>
      <c r="F42" s="86"/>
      <c r="G42" s="86"/>
      <c r="H42" s="149"/>
      <c r="I42" s="6">
        <v>11</v>
      </c>
      <c r="J42" s="7" t="s">
        <v>67</v>
      </c>
      <c r="K42" s="6" t="s">
        <v>4</v>
      </c>
      <c r="L42" s="6"/>
      <c r="M42" s="152"/>
      <c r="N42" s="152"/>
      <c r="O42" s="76"/>
      <c r="P42" s="76"/>
      <c r="Q42" s="81"/>
      <c r="R42" s="100" t="s">
        <v>137</v>
      </c>
      <c r="S42" s="81"/>
      <c r="T42" s="100"/>
      <c r="U42" s="100"/>
      <c r="V42" s="100"/>
      <c r="W42" s="100"/>
      <c r="X42" s="118"/>
    </row>
    <row r="43" spans="1:24" x14ac:dyDescent="0.25">
      <c r="A43" s="146"/>
      <c r="B43" s="149"/>
      <c r="C43" s="149"/>
      <c r="D43" s="86"/>
      <c r="E43" s="86"/>
      <c r="F43" s="86"/>
      <c r="G43" s="86"/>
      <c r="H43" s="149"/>
      <c r="I43" s="6">
        <v>12</v>
      </c>
      <c r="J43" s="7" t="s">
        <v>68</v>
      </c>
      <c r="K43" s="6" t="s">
        <v>4</v>
      </c>
      <c r="L43" s="6"/>
      <c r="M43" s="152"/>
      <c r="N43" s="152"/>
      <c r="O43" s="76"/>
      <c r="P43" s="122"/>
      <c r="Q43" s="82"/>
      <c r="R43" s="101" t="s">
        <v>137</v>
      </c>
      <c r="S43" s="82"/>
      <c r="T43" s="101"/>
      <c r="U43" s="101"/>
      <c r="V43" s="101"/>
      <c r="W43" s="101"/>
      <c r="X43" s="119"/>
    </row>
    <row r="44" spans="1:24" x14ac:dyDescent="0.25">
      <c r="A44" s="146"/>
      <c r="B44" s="149"/>
      <c r="C44" s="149"/>
      <c r="D44" s="86"/>
      <c r="E44" s="86"/>
      <c r="F44" s="86"/>
      <c r="G44" s="86"/>
      <c r="H44" s="149"/>
      <c r="I44" s="6">
        <v>13</v>
      </c>
      <c r="J44" s="7" t="s">
        <v>69</v>
      </c>
      <c r="K44" s="6" t="s">
        <v>4</v>
      </c>
      <c r="L44" s="6"/>
      <c r="M44" s="152"/>
      <c r="N44" s="152"/>
      <c r="O44" s="76"/>
      <c r="P44" s="121">
        <v>4</v>
      </c>
      <c r="Q44" s="83" t="s">
        <v>155</v>
      </c>
      <c r="R44" s="99" t="s">
        <v>137</v>
      </c>
      <c r="S44" s="83" t="s">
        <v>207</v>
      </c>
      <c r="T44" s="99" t="s">
        <v>235</v>
      </c>
      <c r="U44" s="99" t="s">
        <v>196</v>
      </c>
      <c r="V44" s="99"/>
      <c r="W44" s="99"/>
      <c r="X44" s="117" t="s">
        <v>202</v>
      </c>
    </row>
    <row r="45" spans="1:24" x14ac:dyDescent="0.25">
      <c r="A45" s="146"/>
      <c r="B45" s="149"/>
      <c r="C45" s="149"/>
      <c r="D45" s="86"/>
      <c r="E45" s="86"/>
      <c r="F45" s="86"/>
      <c r="G45" s="86"/>
      <c r="H45" s="149"/>
      <c r="I45" s="6">
        <v>14</v>
      </c>
      <c r="J45" s="7" t="s">
        <v>70</v>
      </c>
      <c r="K45" s="6" t="s">
        <v>4</v>
      </c>
      <c r="L45" s="6"/>
      <c r="M45" s="152"/>
      <c r="N45" s="152"/>
      <c r="O45" s="76"/>
      <c r="P45" s="76"/>
      <c r="Q45" s="81"/>
      <c r="R45" s="100" t="s">
        <v>137</v>
      </c>
      <c r="S45" s="81"/>
      <c r="T45" s="100"/>
      <c r="U45" s="100"/>
      <c r="V45" s="100"/>
      <c r="W45" s="100"/>
      <c r="X45" s="118"/>
    </row>
    <row r="46" spans="1:24" x14ac:dyDescent="0.25">
      <c r="A46" s="146"/>
      <c r="B46" s="149"/>
      <c r="C46" s="149"/>
      <c r="D46" s="86"/>
      <c r="E46" s="86"/>
      <c r="F46" s="86"/>
      <c r="G46" s="86"/>
      <c r="H46" s="149"/>
      <c r="I46" s="6">
        <v>15</v>
      </c>
      <c r="J46" s="7" t="s">
        <v>71</v>
      </c>
      <c r="K46" s="6"/>
      <c r="L46" s="6" t="s">
        <v>4</v>
      </c>
      <c r="M46" s="152"/>
      <c r="N46" s="152"/>
      <c r="O46" s="76"/>
      <c r="P46" s="76"/>
      <c r="Q46" s="81"/>
      <c r="R46" s="100" t="s">
        <v>137</v>
      </c>
      <c r="S46" s="81"/>
      <c r="T46" s="100"/>
      <c r="U46" s="100"/>
      <c r="V46" s="100"/>
      <c r="W46" s="100"/>
      <c r="X46" s="118"/>
    </row>
    <row r="47" spans="1:24" x14ac:dyDescent="0.25">
      <c r="A47" s="146"/>
      <c r="B47" s="149"/>
      <c r="C47" s="149"/>
      <c r="D47" s="86"/>
      <c r="E47" s="86"/>
      <c r="F47" s="86"/>
      <c r="G47" s="86"/>
      <c r="H47" s="149"/>
      <c r="I47" s="6">
        <v>16</v>
      </c>
      <c r="J47" s="7" t="s">
        <v>72</v>
      </c>
      <c r="K47" s="6"/>
      <c r="L47" s="6" t="s">
        <v>4</v>
      </c>
      <c r="M47" s="152"/>
      <c r="N47" s="152"/>
      <c r="O47" s="76"/>
      <c r="P47" s="122"/>
      <c r="Q47" s="82"/>
      <c r="R47" s="101" t="s">
        <v>137</v>
      </c>
      <c r="S47" s="82"/>
      <c r="T47" s="101"/>
      <c r="U47" s="101"/>
      <c r="V47" s="101"/>
      <c r="W47" s="101"/>
      <c r="X47" s="119"/>
    </row>
    <row r="48" spans="1:24" x14ac:dyDescent="0.25">
      <c r="A48" s="146"/>
      <c r="B48" s="149"/>
      <c r="C48" s="149"/>
      <c r="D48" s="86"/>
      <c r="E48" s="86"/>
      <c r="F48" s="86"/>
      <c r="G48" s="86"/>
      <c r="H48" s="149"/>
      <c r="I48" s="6">
        <v>17</v>
      </c>
      <c r="J48" s="7" t="s">
        <v>73</v>
      </c>
      <c r="K48" s="6"/>
      <c r="L48" s="6" t="s">
        <v>4</v>
      </c>
      <c r="M48" s="152"/>
      <c r="N48" s="152"/>
      <c r="O48" s="76"/>
      <c r="P48" s="121">
        <v>5</v>
      </c>
      <c r="Q48" s="83" t="s">
        <v>156</v>
      </c>
      <c r="R48" s="99" t="s">
        <v>137</v>
      </c>
      <c r="S48" s="83" t="s">
        <v>208</v>
      </c>
      <c r="T48" s="99" t="s">
        <v>233</v>
      </c>
      <c r="U48" s="99" t="s">
        <v>196</v>
      </c>
      <c r="V48" s="99"/>
      <c r="W48" s="99"/>
      <c r="X48" s="117" t="s">
        <v>202</v>
      </c>
    </row>
    <row r="49" spans="1:24" x14ac:dyDescent="0.25">
      <c r="A49" s="146"/>
      <c r="B49" s="149"/>
      <c r="C49" s="149"/>
      <c r="D49" s="86"/>
      <c r="E49" s="86"/>
      <c r="F49" s="86"/>
      <c r="G49" s="86"/>
      <c r="H49" s="149"/>
      <c r="I49" s="6">
        <v>18</v>
      </c>
      <c r="J49" s="7" t="s">
        <v>74</v>
      </c>
      <c r="K49" s="6"/>
      <c r="L49" s="6" t="s">
        <v>4</v>
      </c>
      <c r="M49" s="152"/>
      <c r="N49" s="152"/>
      <c r="O49" s="76"/>
      <c r="P49" s="76"/>
      <c r="Q49" s="81"/>
      <c r="R49" s="100" t="s">
        <v>137</v>
      </c>
      <c r="S49" s="81"/>
      <c r="T49" s="100"/>
      <c r="U49" s="100"/>
      <c r="V49" s="100"/>
      <c r="W49" s="100"/>
      <c r="X49" s="118"/>
    </row>
    <row r="50" spans="1:24" x14ac:dyDescent="0.25">
      <c r="A50" s="146"/>
      <c r="B50" s="149"/>
      <c r="C50" s="149"/>
      <c r="D50" s="86"/>
      <c r="E50" s="86"/>
      <c r="F50" s="86"/>
      <c r="G50" s="86"/>
      <c r="H50" s="149"/>
      <c r="I50" s="6">
        <v>19</v>
      </c>
      <c r="J50" s="7" t="s">
        <v>75</v>
      </c>
      <c r="K50" s="6"/>
      <c r="L50" s="6" t="s">
        <v>4</v>
      </c>
      <c r="M50" s="152"/>
      <c r="N50" s="152"/>
      <c r="O50" s="76"/>
      <c r="P50" s="76"/>
      <c r="Q50" s="81"/>
      <c r="R50" s="100" t="s">
        <v>137</v>
      </c>
      <c r="S50" s="81"/>
      <c r="T50" s="100"/>
      <c r="U50" s="100"/>
      <c r="V50" s="100"/>
      <c r="W50" s="100"/>
      <c r="X50" s="118"/>
    </row>
    <row r="51" spans="1:24" customFormat="1" ht="16.5" thickBot="1" x14ac:dyDescent="0.3">
      <c r="A51" s="147"/>
      <c r="B51" s="150"/>
      <c r="C51" s="150"/>
      <c r="D51" s="87"/>
      <c r="E51" s="87"/>
      <c r="F51" s="87"/>
      <c r="G51" s="87"/>
      <c r="H51" s="150"/>
      <c r="I51" s="40">
        <v>20</v>
      </c>
      <c r="J51" s="40" t="s">
        <v>110</v>
      </c>
      <c r="K51" s="40">
        <v>8</v>
      </c>
      <c r="L51" s="40">
        <f>COUNTA(L32:L50)</f>
        <v>10</v>
      </c>
      <c r="M51" s="153"/>
      <c r="N51" s="153"/>
      <c r="O51" s="77"/>
      <c r="P51" s="77"/>
      <c r="Q51" s="84"/>
      <c r="R51" s="102" t="s">
        <v>137</v>
      </c>
      <c r="S51" s="84"/>
      <c r="T51" s="102"/>
      <c r="U51" s="102"/>
      <c r="V51" s="102"/>
      <c r="W51" s="102"/>
      <c r="X51" s="120"/>
    </row>
    <row r="52" spans="1:24" customFormat="1" ht="15.75" customHeight="1" x14ac:dyDescent="0.25">
      <c r="A52" s="155">
        <v>3</v>
      </c>
      <c r="B52" s="154" t="s">
        <v>12</v>
      </c>
      <c r="C52" s="154" t="s">
        <v>29</v>
      </c>
      <c r="D52" s="80" t="s">
        <v>158</v>
      </c>
      <c r="E52" s="80" t="s">
        <v>159</v>
      </c>
      <c r="F52" s="80" t="s">
        <v>157</v>
      </c>
      <c r="G52" s="80">
        <v>365</v>
      </c>
      <c r="H52" s="154" t="s">
        <v>112</v>
      </c>
      <c r="I52" s="14">
        <v>1</v>
      </c>
      <c r="J52" s="13" t="s">
        <v>58</v>
      </c>
      <c r="K52" s="14" t="s">
        <v>4</v>
      </c>
      <c r="L52" s="14"/>
      <c r="M52" s="75" t="str">
        <f>IF((K71&gt;=12),"CATASTROFICO",IF(AND(K71&gt;=6,K71&lt;12),"MAYOR","MODERADO"))</f>
        <v>CATASTROFICO</v>
      </c>
      <c r="N52" s="75" t="str">
        <f>IF((G52&gt;5000),"MUY ALTO",IF(AND(G52&gt;=500,G52&lt;=5000),"ALTA",IF(AND(G52&gt;=24,G52&lt;500),"MEDIA",IF(AND(G52&gt;=3,G52&lt;24),"BAJA","MUY BAJO"))))</f>
        <v>MEDIA</v>
      </c>
      <c r="O52" s="75" t="str">
        <f>IF(AND(M52="CATASTROFICO",N52="MUY ALTO"),"CATASTROFICO",IF(AND(M52="CATASTROFICO",N52="ALTA"),"CATASTROFICO",IF(AND(M52="CATASTROFICO",N52="BAJA"),"MAYOR",IF(AND(M52="CATASTROFICO",N52="MEDIA"),"MAYOR",IF(AND(M52="CATASTROFICO",N52="MUY BAJO"),"MODERADO",IF(AND(M52="MAYOR",N52="MUY ALTO"),"CATASTROFICO",IF(AND(M52="MAYOR",N52="ALTO"),"CATASTROFICO",IF(AND(M52="MAYOR",N52="MEDIA"),"MAYOR",IF(AND(M52="MAYOR",N52="BAJA"),"MAYOR",IF(AND(M52="MAYOR",N52="MUY BAJO"),"MODERADO",IF(AND(M52="MODERADO",N52="MUY ALTO"),"CATASTROFICO",IF(AND(M52="MODERADO",N52="ALTO"),"CATASTROFICO",IF(AND(M52="MODERADO",N52="MEDIA"),"MAYOR",IF(AND(M52="MODERADO",N52="BAJA"),"MAYOR",IF(AND(M52="MODERADO",N52="MUY BAJO"),"MODERADO")))))))))))))))</f>
        <v>MAYOR</v>
      </c>
      <c r="P52" s="113">
        <v>1</v>
      </c>
      <c r="Q52" s="80" t="s">
        <v>160</v>
      </c>
      <c r="R52" s="80" t="s">
        <v>137</v>
      </c>
      <c r="S52" s="80" t="s">
        <v>209</v>
      </c>
      <c r="T52" s="80" t="s">
        <v>236</v>
      </c>
      <c r="U52" s="80" t="s">
        <v>196</v>
      </c>
      <c r="V52" s="80"/>
      <c r="W52" s="80"/>
      <c r="X52" s="108" t="s">
        <v>202</v>
      </c>
    </row>
    <row r="53" spans="1:24" customFormat="1" ht="15.75" customHeight="1" x14ac:dyDescent="0.25">
      <c r="A53" s="156"/>
      <c r="B53" s="100"/>
      <c r="C53" s="100"/>
      <c r="D53" s="81"/>
      <c r="E53" s="81"/>
      <c r="F53" s="81"/>
      <c r="G53" s="81"/>
      <c r="H53" s="100"/>
      <c r="I53" s="6">
        <v>2</v>
      </c>
      <c r="J53" s="7" t="s">
        <v>59</v>
      </c>
      <c r="K53" s="6" t="s">
        <v>4</v>
      </c>
      <c r="L53" s="6"/>
      <c r="M53" s="76"/>
      <c r="N53" s="76"/>
      <c r="O53" s="76"/>
      <c r="P53" s="110"/>
      <c r="Q53" s="81"/>
      <c r="R53" s="81" t="s">
        <v>137</v>
      </c>
      <c r="S53" s="81"/>
      <c r="T53" s="81"/>
      <c r="U53" s="81"/>
      <c r="V53" s="81"/>
      <c r="W53" s="81"/>
      <c r="X53" s="105"/>
    </row>
    <row r="54" spans="1:24" customFormat="1" x14ac:dyDescent="0.25">
      <c r="A54" s="156"/>
      <c r="B54" s="100"/>
      <c r="C54" s="100"/>
      <c r="D54" s="81"/>
      <c r="E54" s="81"/>
      <c r="F54" s="81"/>
      <c r="G54" s="81"/>
      <c r="H54" s="100"/>
      <c r="I54" s="6">
        <v>3</v>
      </c>
      <c r="J54" s="7" t="s">
        <v>60</v>
      </c>
      <c r="K54" s="6" t="s">
        <v>4</v>
      </c>
      <c r="L54" s="6"/>
      <c r="M54" s="76"/>
      <c r="N54" s="76"/>
      <c r="O54" s="76"/>
      <c r="P54" s="110"/>
      <c r="Q54" s="81"/>
      <c r="R54" s="81" t="s">
        <v>137</v>
      </c>
      <c r="S54" s="81"/>
      <c r="T54" s="81"/>
      <c r="U54" s="81"/>
      <c r="V54" s="81"/>
      <c r="W54" s="81"/>
      <c r="X54" s="105"/>
    </row>
    <row r="55" spans="1:24" customFormat="1" x14ac:dyDescent="0.25">
      <c r="A55" s="156"/>
      <c r="B55" s="100"/>
      <c r="C55" s="100"/>
      <c r="D55" s="81"/>
      <c r="E55" s="81"/>
      <c r="F55" s="81"/>
      <c r="G55" s="81"/>
      <c r="H55" s="100"/>
      <c r="I55" s="6">
        <v>4</v>
      </c>
      <c r="J55" s="7" t="s">
        <v>61</v>
      </c>
      <c r="K55" s="6"/>
      <c r="L55" s="6" t="s">
        <v>4</v>
      </c>
      <c r="M55" s="76"/>
      <c r="N55" s="76"/>
      <c r="O55" s="76"/>
      <c r="P55" s="110"/>
      <c r="Q55" s="81"/>
      <c r="R55" s="81" t="s">
        <v>137</v>
      </c>
      <c r="S55" s="81"/>
      <c r="T55" s="81"/>
      <c r="U55" s="81"/>
      <c r="V55" s="81"/>
      <c r="W55" s="81"/>
      <c r="X55" s="105"/>
    </row>
    <row r="56" spans="1:24" customFormat="1" x14ac:dyDescent="0.25">
      <c r="A56" s="156"/>
      <c r="B56" s="100"/>
      <c r="C56" s="100"/>
      <c r="D56" s="81"/>
      <c r="E56" s="81"/>
      <c r="F56" s="81"/>
      <c r="G56" s="81"/>
      <c r="H56" s="100"/>
      <c r="I56" s="6">
        <v>5</v>
      </c>
      <c r="J56" s="7" t="s">
        <v>62</v>
      </c>
      <c r="K56" s="6" t="s">
        <v>4</v>
      </c>
      <c r="L56" s="6"/>
      <c r="M56" s="76"/>
      <c r="N56" s="76"/>
      <c r="O56" s="76"/>
      <c r="P56" s="110"/>
      <c r="Q56" s="81"/>
      <c r="R56" s="81" t="s">
        <v>137</v>
      </c>
      <c r="S56" s="81"/>
      <c r="T56" s="81"/>
      <c r="U56" s="81"/>
      <c r="V56" s="81"/>
      <c r="W56" s="81"/>
      <c r="X56" s="105"/>
    </row>
    <row r="57" spans="1:24" customFormat="1" x14ac:dyDescent="0.25">
      <c r="A57" s="156"/>
      <c r="B57" s="100"/>
      <c r="C57" s="100"/>
      <c r="D57" s="81"/>
      <c r="E57" s="81"/>
      <c r="F57" s="81"/>
      <c r="G57" s="81"/>
      <c r="H57" s="100"/>
      <c r="I57" s="6">
        <v>6</v>
      </c>
      <c r="J57" s="7" t="s">
        <v>63</v>
      </c>
      <c r="K57" s="6"/>
      <c r="L57" s="6" t="s">
        <v>4</v>
      </c>
      <c r="M57" s="76"/>
      <c r="N57" s="76"/>
      <c r="O57" s="76"/>
      <c r="P57" s="110"/>
      <c r="Q57" s="81"/>
      <c r="R57" s="81" t="s">
        <v>137</v>
      </c>
      <c r="S57" s="81"/>
      <c r="T57" s="81"/>
      <c r="U57" s="81"/>
      <c r="V57" s="81"/>
      <c r="W57" s="81"/>
      <c r="X57" s="105"/>
    </row>
    <row r="58" spans="1:24" customFormat="1" x14ac:dyDescent="0.25">
      <c r="A58" s="156"/>
      <c r="B58" s="100"/>
      <c r="C58" s="100"/>
      <c r="D58" s="81"/>
      <c r="E58" s="81"/>
      <c r="F58" s="81"/>
      <c r="G58" s="81"/>
      <c r="H58" s="100"/>
      <c r="I58" s="6">
        <v>7</v>
      </c>
      <c r="J58" s="7" t="s">
        <v>64</v>
      </c>
      <c r="K58" s="6" t="s">
        <v>4</v>
      </c>
      <c r="L58" s="6"/>
      <c r="M58" s="76"/>
      <c r="N58" s="76"/>
      <c r="O58" s="76"/>
      <c r="P58" s="111"/>
      <c r="Q58" s="82"/>
      <c r="R58" s="82" t="s">
        <v>137</v>
      </c>
      <c r="S58" s="82"/>
      <c r="T58" s="82"/>
      <c r="U58" s="82"/>
      <c r="V58" s="82"/>
      <c r="W58" s="82"/>
      <c r="X58" s="106"/>
    </row>
    <row r="59" spans="1:24" customFormat="1" ht="31.5" customHeight="1" x14ac:dyDescent="0.25">
      <c r="A59" s="156"/>
      <c r="B59" s="100"/>
      <c r="C59" s="100"/>
      <c r="D59" s="81"/>
      <c r="E59" s="81"/>
      <c r="F59" s="81"/>
      <c r="G59" s="81"/>
      <c r="H59" s="100"/>
      <c r="I59" s="46">
        <v>8</v>
      </c>
      <c r="J59" s="12" t="s">
        <v>76</v>
      </c>
      <c r="K59" s="6"/>
      <c r="L59" s="6" t="s">
        <v>4</v>
      </c>
      <c r="M59" s="76"/>
      <c r="N59" s="76"/>
      <c r="O59" s="76"/>
      <c r="P59" s="109">
        <v>2</v>
      </c>
      <c r="Q59" s="83" t="s">
        <v>161</v>
      </c>
      <c r="R59" s="83" t="s">
        <v>137</v>
      </c>
      <c r="S59" s="83" t="s">
        <v>210</v>
      </c>
      <c r="T59" s="83" t="s">
        <v>199</v>
      </c>
      <c r="U59" s="83" t="s">
        <v>196</v>
      </c>
      <c r="V59" s="83"/>
      <c r="W59" s="83"/>
      <c r="X59" s="104" t="s">
        <v>202</v>
      </c>
    </row>
    <row r="60" spans="1:24" customFormat="1" x14ac:dyDescent="0.25">
      <c r="A60" s="156"/>
      <c r="B60" s="100"/>
      <c r="C60" s="100"/>
      <c r="D60" s="81"/>
      <c r="E60" s="81"/>
      <c r="F60" s="81"/>
      <c r="G60" s="81"/>
      <c r="H60" s="100"/>
      <c r="I60" s="6">
        <v>9</v>
      </c>
      <c r="J60" s="7" t="s">
        <v>65</v>
      </c>
      <c r="K60" s="6"/>
      <c r="L60" s="6" t="s">
        <v>4</v>
      </c>
      <c r="M60" s="76"/>
      <c r="N60" s="76"/>
      <c r="O60" s="76"/>
      <c r="P60" s="110"/>
      <c r="Q60" s="81"/>
      <c r="R60" s="81" t="s">
        <v>137</v>
      </c>
      <c r="S60" s="81"/>
      <c r="T60" s="81"/>
      <c r="U60" s="81"/>
      <c r="V60" s="81"/>
      <c r="W60" s="81"/>
      <c r="X60" s="105"/>
    </row>
    <row r="61" spans="1:24" customFormat="1" x14ac:dyDescent="0.25">
      <c r="A61" s="156"/>
      <c r="B61" s="100"/>
      <c r="C61" s="100"/>
      <c r="D61" s="81"/>
      <c r="E61" s="81"/>
      <c r="F61" s="81"/>
      <c r="G61" s="81"/>
      <c r="H61" s="100"/>
      <c r="I61" s="6">
        <v>10</v>
      </c>
      <c r="J61" s="7" t="s">
        <v>66</v>
      </c>
      <c r="K61" s="6" t="s">
        <v>4</v>
      </c>
      <c r="L61" s="6"/>
      <c r="M61" s="76"/>
      <c r="N61" s="76"/>
      <c r="O61" s="76"/>
      <c r="P61" s="110"/>
      <c r="Q61" s="81"/>
      <c r="R61" s="81" t="s">
        <v>137</v>
      </c>
      <c r="S61" s="81"/>
      <c r="T61" s="81"/>
      <c r="U61" s="81"/>
      <c r="V61" s="81"/>
      <c r="W61" s="81"/>
      <c r="X61" s="105"/>
    </row>
    <row r="62" spans="1:24" customFormat="1" x14ac:dyDescent="0.25">
      <c r="A62" s="156"/>
      <c r="B62" s="100"/>
      <c r="C62" s="100"/>
      <c r="D62" s="81"/>
      <c r="E62" s="81"/>
      <c r="F62" s="81"/>
      <c r="G62" s="81"/>
      <c r="H62" s="100"/>
      <c r="I62" s="6">
        <v>11</v>
      </c>
      <c r="J62" s="7" t="s">
        <v>67</v>
      </c>
      <c r="K62" s="6" t="s">
        <v>4</v>
      </c>
      <c r="L62" s="6"/>
      <c r="M62" s="76"/>
      <c r="N62" s="76"/>
      <c r="O62" s="76"/>
      <c r="P62" s="110"/>
      <c r="Q62" s="81"/>
      <c r="R62" s="81" t="s">
        <v>137</v>
      </c>
      <c r="S62" s="81"/>
      <c r="T62" s="81"/>
      <c r="U62" s="81"/>
      <c r="V62" s="81"/>
      <c r="W62" s="81"/>
      <c r="X62" s="105"/>
    </row>
    <row r="63" spans="1:24" customFormat="1" x14ac:dyDescent="0.25">
      <c r="A63" s="156"/>
      <c r="B63" s="100"/>
      <c r="C63" s="100"/>
      <c r="D63" s="81"/>
      <c r="E63" s="81"/>
      <c r="F63" s="81"/>
      <c r="G63" s="81"/>
      <c r="H63" s="100"/>
      <c r="I63" s="6">
        <v>12</v>
      </c>
      <c r="J63" s="7" t="s">
        <v>68</v>
      </c>
      <c r="K63" s="6" t="s">
        <v>4</v>
      </c>
      <c r="L63" s="6"/>
      <c r="M63" s="76"/>
      <c r="N63" s="76"/>
      <c r="O63" s="76"/>
      <c r="P63" s="110"/>
      <c r="Q63" s="81"/>
      <c r="R63" s="81" t="s">
        <v>137</v>
      </c>
      <c r="S63" s="81"/>
      <c r="T63" s="81"/>
      <c r="U63" s="81"/>
      <c r="V63" s="81"/>
      <c r="W63" s="81"/>
      <c r="X63" s="105"/>
    </row>
    <row r="64" spans="1:24" customFormat="1" x14ac:dyDescent="0.25">
      <c r="A64" s="156"/>
      <c r="B64" s="100"/>
      <c r="C64" s="100"/>
      <c r="D64" s="81"/>
      <c r="E64" s="81"/>
      <c r="F64" s="81"/>
      <c r="G64" s="81"/>
      <c r="H64" s="100"/>
      <c r="I64" s="6">
        <v>13</v>
      </c>
      <c r="J64" s="7" t="s">
        <v>69</v>
      </c>
      <c r="K64" s="6" t="s">
        <v>4</v>
      </c>
      <c r="L64" s="6"/>
      <c r="M64" s="76"/>
      <c r="N64" s="76"/>
      <c r="O64" s="76"/>
      <c r="P64" s="110"/>
      <c r="Q64" s="81"/>
      <c r="R64" s="81" t="s">
        <v>137</v>
      </c>
      <c r="S64" s="81"/>
      <c r="T64" s="81"/>
      <c r="U64" s="81"/>
      <c r="V64" s="81"/>
      <c r="W64" s="81"/>
      <c r="X64" s="105"/>
    </row>
    <row r="65" spans="1:24" customFormat="1" x14ac:dyDescent="0.25">
      <c r="A65" s="156"/>
      <c r="B65" s="100"/>
      <c r="C65" s="100"/>
      <c r="D65" s="81"/>
      <c r="E65" s="81"/>
      <c r="F65" s="81"/>
      <c r="G65" s="81"/>
      <c r="H65" s="100"/>
      <c r="I65" s="6">
        <v>14</v>
      </c>
      <c r="J65" s="7" t="s">
        <v>70</v>
      </c>
      <c r="K65" s="6" t="s">
        <v>4</v>
      </c>
      <c r="L65" s="6"/>
      <c r="M65" s="76"/>
      <c r="N65" s="76"/>
      <c r="O65" s="76"/>
      <c r="P65" s="111"/>
      <c r="Q65" s="82"/>
      <c r="R65" s="82" t="s">
        <v>137</v>
      </c>
      <c r="S65" s="82"/>
      <c r="T65" s="82"/>
      <c r="U65" s="82"/>
      <c r="V65" s="82"/>
      <c r="W65" s="82"/>
      <c r="X65" s="106"/>
    </row>
    <row r="66" spans="1:24" customFormat="1" ht="15.75" customHeight="1" x14ac:dyDescent="0.25">
      <c r="A66" s="156"/>
      <c r="B66" s="100"/>
      <c r="C66" s="100"/>
      <c r="D66" s="81"/>
      <c r="E66" s="81"/>
      <c r="F66" s="81"/>
      <c r="G66" s="81"/>
      <c r="H66" s="100"/>
      <c r="I66" s="6">
        <v>15</v>
      </c>
      <c r="J66" s="7" t="s">
        <v>71</v>
      </c>
      <c r="K66" s="6" t="s">
        <v>4</v>
      </c>
      <c r="L66" s="6"/>
      <c r="M66" s="76"/>
      <c r="N66" s="76"/>
      <c r="O66" s="76"/>
      <c r="P66" s="109">
        <v>3</v>
      </c>
      <c r="Q66" s="83" t="s">
        <v>162</v>
      </c>
      <c r="R66" s="83" t="s">
        <v>137</v>
      </c>
      <c r="S66" s="83" t="s">
        <v>237</v>
      </c>
      <c r="T66" s="83" t="s">
        <v>211</v>
      </c>
      <c r="U66" s="83" t="s">
        <v>196</v>
      </c>
      <c r="V66" s="83"/>
      <c r="W66" s="83"/>
      <c r="X66" s="104" t="s">
        <v>202</v>
      </c>
    </row>
    <row r="67" spans="1:24" customFormat="1" x14ac:dyDescent="0.25">
      <c r="A67" s="156"/>
      <c r="B67" s="100"/>
      <c r="C67" s="100"/>
      <c r="D67" s="81"/>
      <c r="E67" s="81"/>
      <c r="F67" s="81"/>
      <c r="G67" s="81"/>
      <c r="H67" s="100"/>
      <c r="I67" s="6">
        <v>16</v>
      </c>
      <c r="J67" s="7" t="s">
        <v>72</v>
      </c>
      <c r="K67" s="6"/>
      <c r="L67" s="6" t="s">
        <v>4</v>
      </c>
      <c r="M67" s="76"/>
      <c r="N67" s="76"/>
      <c r="O67" s="76"/>
      <c r="P67" s="110"/>
      <c r="Q67" s="81"/>
      <c r="R67" s="81" t="s">
        <v>137</v>
      </c>
      <c r="S67" s="81"/>
      <c r="T67" s="81"/>
      <c r="U67" s="81"/>
      <c r="V67" s="81"/>
      <c r="W67" s="81"/>
      <c r="X67" s="105"/>
    </row>
    <row r="68" spans="1:24" customFormat="1" x14ac:dyDescent="0.25">
      <c r="A68" s="156"/>
      <c r="B68" s="100"/>
      <c r="C68" s="100"/>
      <c r="D68" s="81"/>
      <c r="E68" s="81"/>
      <c r="F68" s="81"/>
      <c r="G68" s="81"/>
      <c r="H68" s="100"/>
      <c r="I68" s="6">
        <v>17</v>
      </c>
      <c r="J68" s="7" t="s">
        <v>73</v>
      </c>
      <c r="K68" s="6" t="s">
        <v>4</v>
      </c>
      <c r="L68" s="6"/>
      <c r="M68" s="76"/>
      <c r="N68" s="76"/>
      <c r="O68" s="76"/>
      <c r="P68" s="110"/>
      <c r="Q68" s="81"/>
      <c r="R68" s="81" t="s">
        <v>137</v>
      </c>
      <c r="S68" s="81"/>
      <c r="T68" s="81"/>
      <c r="U68" s="81"/>
      <c r="V68" s="81"/>
      <c r="W68" s="81"/>
      <c r="X68" s="105"/>
    </row>
    <row r="69" spans="1:24" customFormat="1" x14ac:dyDescent="0.25">
      <c r="A69" s="156"/>
      <c r="B69" s="100"/>
      <c r="C69" s="100"/>
      <c r="D69" s="81"/>
      <c r="E69" s="81"/>
      <c r="F69" s="81"/>
      <c r="G69" s="81"/>
      <c r="H69" s="100"/>
      <c r="I69" s="6">
        <v>18</v>
      </c>
      <c r="J69" s="7" t="s">
        <v>74</v>
      </c>
      <c r="K69" s="6"/>
      <c r="L69" s="6" t="s">
        <v>4</v>
      </c>
      <c r="M69" s="76"/>
      <c r="N69" s="76"/>
      <c r="O69" s="76"/>
      <c r="P69" s="110"/>
      <c r="Q69" s="81"/>
      <c r="R69" s="81" t="s">
        <v>137</v>
      </c>
      <c r="S69" s="81"/>
      <c r="T69" s="81"/>
      <c r="U69" s="81"/>
      <c r="V69" s="81"/>
      <c r="W69" s="81"/>
      <c r="X69" s="105"/>
    </row>
    <row r="70" spans="1:24" customFormat="1" x14ac:dyDescent="0.25">
      <c r="A70" s="156"/>
      <c r="B70" s="100"/>
      <c r="C70" s="100"/>
      <c r="D70" s="81"/>
      <c r="E70" s="81"/>
      <c r="F70" s="81"/>
      <c r="G70" s="81"/>
      <c r="H70" s="100"/>
      <c r="I70" s="6">
        <v>19</v>
      </c>
      <c r="J70" s="7" t="s">
        <v>75</v>
      </c>
      <c r="K70" s="6"/>
      <c r="L70" s="6" t="s">
        <v>4</v>
      </c>
      <c r="M70" s="76"/>
      <c r="N70" s="76"/>
      <c r="O70" s="76"/>
      <c r="P70" s="110"/>
      <c r="Q70" s="81"/>
      <c r="R70" s="81" t="s">
        <v>137</v>
      </c>
      <c r="S70" s="81"/>
      <c r="T70" s="81"/>
      <c r="U70" s="81"/>
      <c r="V70" s="81"/>
      <c r="W70" s="81"/>
      <c r="X70" s="105"/>
    </row>
    <row r="71" spans="1:24" customFormat="1" ht="16.5" thickBot="1" x14ac:dyDescent="0.3">
      <c r="A71" s="157"/>
      <c r="B71" s="102"/>
      <c r="C71" s="102"/>
      <c r="D71" s="84"/>
      <c r="E71" s="84"/>
      <c r="F71" s="84"/>
      <c r="G71" s="84"/>
      <c r="H71" s="102"/>
      <c r="I71" s="40">
        <v>20</v>
      </c>
      <c r="J71" s="40" t="s">
        <v>110</v>
      </c>
      <c r="K71" s="40">
        <f>COUNTA(K52:K70)</f>
        <v>12</v>
      </c>
      <c r="L71" s="40">
        <f>COUNTA(L52:L70)</f>
        <v>7</v>
      </c>
      <c r="M71" s="77"/>
      <c r="N71" s="77"/>
      <c r="O71" s="77"/>
      <c r="P71" s="112"/>
      <c r="Q71" s="84"/>
      <c r="R71" s="84" t="s">
        <v>137</v>
      </c>
      <c r="S71" s="84"/>
      <c r="T71" s="84"/>
      <c r="U71" s="84"/>
      <c r="V71" s="84"/>
      <c r="W71" s="84"/>
      <c r="X71" s="107"/>
    </row>
    <row r="72" spans="1:24" x14ac:dyDescent="0.25">
      <c r="A72" s="145">
        <v>4</v>
      </c>
      <c r="B72" s="148" t="s">
        <v>77</v>
      </c>
      <c r="C72" s="148" t="s">
        <v>78</v>
      </c>
      <c r="D72" s="85" t="s">
        <v>164</v>
      </c>
      <c r="E72" s="85" t="s">
        <v>165</v>
      </c>
      <c r="F72" s="85" t="s">
        <v>163</v>
      </c>
      <c r="G72" s="85">
        <v>12</v>
      </c>
      <c r="H72" s="148" t="s">
        <v>112</v>
      </c>
      <c r="I72" s="14">
        <v>1</v>
      </c>
      <c r="J72" s="13" t="s">
        <v>58</v>
      </c>
      <c r="K72" s="14"/>
      <c r="L72" s="14" t="s">
        <v>4</v>
      </c>
      <c r="M72" s="151" t="str">
        <f>IF((K91&gt;=12),"CATASTROFICO",IF(AND(K91&gt;=6,K91&lt;12),"MAYOR","MODERADO"))</f>
        <v>CATASTROFICO</v>
      </c>
      <c r="N72" s="151" t="str">
        <f>IF((G72&gt;5000),"MUY ALTO",IF(AND(G72&gt;=500,G72&lt;=5000),"ALTA",IF(AND(G72&gt;=24,G72&lt;500),"MEDIA",IF(AND(G72&gt;=3,G72&lt;24),"BAJA","MUY BAJO"))))</f>
        <v>BAJA</v>
      </c>
      <c r="O72" s="75" t="str">
        <f>IF(AND(M72="CATASTROFICO",N72="MUY ALTO"),"CATASTROFICO",IF(AND(M72="CATASTROFICO",N72="ALTA"),"CATASTROFICO",IF(AND(M72="CATASTROFICO",N72="BAJA"),"MAYOR",IF(AND(M72="CATASTROFICO",N72="MEDIA"),"MAYOR",IF(AND(M72="CATASTROFICO",N72="MUY BAJO"),"MODERADO",IF(AND(M72="MAYOR",N72="MUY ALTO"),"CATASTROFICO",IF(AND(M72="MAYOR",N72="ALTO"),"CATASTROFICO",IF(AND(M72="MAYOR",N72="MEDIA"),"MAYOR",IF(AND(M72="MAYOR",N72="BAJA"),"MAYOR",IF(AND(M72="MAYOR",N72="MUY BAJO"),"MODERADO",IF(AND(M72="MODERADO",N72="MUY ALTO"),"CATASTROFICO",IF(AND(M72="MODERADO",N72="ALTO"),"CATASTROFICO",IF(AND(M72="MODERADO",N72="MEDIA"),"MAYOR",IF(AND(M72="MODERADO",N72="BAJA"),"MAYOR",IF(AND(M72="MODERADO",N72="MUY BAJO"),"MODERADO")))))))))))))))</f>
        <v>MAYOR</v>
      </c>
      <c r="P72" s="113">
        <v>1</v>
      </c>
      <c r="Q72" s="80" t="s">
        <v>166</v>
      </c>
      <c r="R72" s="80" t="s">
        <v>137</v>
      </c>
      <c r="S72" s="80" t="s">
        <v>213</v>
      </c>
      <c r="T72" s="80" t="s">
        <v>238</v>
      </c>
      <c r="U72" s="80" t="s">
        <v>196</v>
      </c>
      <c r="V72" s="80"/>
      <c r="W72" s="80"/>
      <c r="X72" s="108" t="s">
        <v>202</v>
      </c>
    </row>
    <row r="73" spans="1:24" x14ac:dyDescent="0.25">
      <c r="A73" s="146"/>
      <c r="B73" s="149"/>
      <c r="C73" s="149"/>
      <c r="D73" s="86"/>
      <c r="E73" s="86"/>
      <c r="F73" s="86"/>
      <c r="G73" s="86"/>
      <c r="H73" s="149"/>
      <c r="I73" s="6">
        <v>2</v>
      </c>
      <c r="J73" s="7" t="s">
        <v>59</v>
      </c>
      <c r="K73" s="6" t="s">
        <v>4</v>
      </c>
      <c r="L73" s="6"/>
      <c r="M73" s="152"/>
      <c r="N73" s="152"/>
      <c r="O73" s="76"/>
      <c r="P73" s="110"/>
      <c r="Q73" s="81"/>
      <c r="R73" s="81" t="s">
        <v>137</v>
      </c>
      <c r="S73" s="81"/>
      <c r="T73" s="81"/>
      <c r="U73" s="81"/>
      <c r="V73" s="81"/>
      <c r="W73" s="81"/>
      <c r="X73" s="105"/>
    </row>
    <row r="74" spans="1:24" x14ac:dyDescent="0.25">
      <c r="A74" s="146"/>
      <c r="B74" s="149"/>
      <c r="C74" s="149"/>
      <c r="D74" s="86"/>
      <c r="E74" s="86"/>
      <c r="F74" s="86"/>
      <c r="G74" s="86"/>
      <c r="H74" s="149"/>
      <c r="I74" s="6">
        <v>3</v>
      </c>
      <c r="J74" s="7" t="s">
        <v>60</v>
      </c>
      <c r="K74" s="6" t="s">
        <v>4</v>
      </c>
      <c r="L74" s="6"/>
      <c r="M74" s="152"/>
      <c r="N74" s="152"/>
      <c r="O74" s="76"/>
      <c r="P74" s="110"/>
      <c r="Q74" s="81"/>
      <c r="R74" s="81" t="s">
        <v>137</v>
      </c>
      <c r="S74" s="81"/>
      <c r="T74" s="81"/>
      <c r="U74" s="81"/>
      <c r="V74" s="81"/>
      <c r="W74" s="81"/>
      <c r="X74" s="105"/>
    </row>
    <row r="75" spans="1:24" x14ac:dyDescent="0.25">
      <c r="A75" s="146"/>
      <c r="B75" s="149"/>
      <c r="C75" s="149"/>
      <c r="D75" s="86"/>
      <c r="E75" s="86"/>
      <c r="F75" s="86"/>
      <c r="G75" s="86"/>
      <c r="H75" s="149"/>
      <c r="I75" s="6">
        <v>4</v>
      </c>
      <c r="J75" s="7" t="s">
        <v>61</v>
      </c>
      <c r="K75" s="6" t="s">
        <v>4</v>
      </c>
      <c r="L75" s="6"/>
      <c r="M75" s="152"/>
      <c r="N75" s="152"/>
      <c r="O75" s="76"/>
      <c r="P75" s="110"/>
      <c r="Q75" s="81"/>
      <c r="R75" s="81" t="s">
        <v>137</v>
      </c>
      <c r="S75" s="81"/>
      <c r="T75" s="81"/>
      <c r="U75" s="81"/>
      <c r="V75" s="81"/>
      <c r="W75" s="81"/>
      <c r="X75" s="105"/>
    </row>
    <row r="76" spans="1:24" x14ac:dyDescent="0.25">
      <c r="A76" s="146"/>
      <c r="B76" s="149"/>
      <c r="C76" s="149"/>
      <c r="D76" s="86"/>
      <c r="E76" s="86"/>
      <c r="F76" s="86"/>
      <c r="G76" s="86"/>
      <c r="H76" s="149"/>
      <c r="I76" s="6">
        <v>5</v>
      </c>
      <c r="J76" s="7" t="s">
        <v>62</v>
      </c>
      <c r="K76" s="6" t="s">
        <v>4</v>
      </c>
      <c r="L76" s="6"/>
      <c r="M76" s="152"/>
      <c r="N76" s="152"/>
      <c r="O76" s="76"/>
      <c r="P76" s="110"/>
      <c r="Q76" s="81"/>
      <c r="R76" s="81" t="s">
        <v>137</v>
      </c>
      <c r="S76" s="81"/>
      <c r="T76" s="81"/>
      <c r="U76" s="81"/>
      <c r="V76" s="81"/>
      <c r="W76" s="81"/>
      <c r="X76" s="105"/>
    </row>
    <row r="77" spans="1:24" x14ac:dyDescent="0.25">
      <c r="A77" s="146"/>
      <c r="B77" s="149"/>
      <c r="C77" s="149"/>
      <c r="D77" s="86"/>
      <c r="E77" s="86"/>
      <c r="F77" s="86"/>
      <c r="G77" s="86"/>
      <c r="H77" s="149"/>
      <c r="I77" s="6">
        <v>6</v>
      </c>
      <c r="J77" s="7" t="s">
        <v>63</v>
      </c>
      <c r="K77" s="6" t="s">
        <v>4</v>
      </c>
      <c r="L77" s="6"/>
      <c r="M77" s="152"/>
      <c r="N77" s="152"/>
      <c r="O77" s="76"/>
      <c r="P77" s="110"/>
      <c r="Q77" s="81"/>
      <c r="R77" s="81" t="s">
        <v>137</v>
      </c>
      <c r="S77" s="81"/>
      <c r="T77" s="81"/>
      <c r="U77" s="81"/>
      <c r="V77" s="81"/>
      <c r="W77" s="81"/>
      <c r="X77" s="105"/>
    </row>
    <row r="78" spans="1:24" x14ac:dyDescent="0.25">
      <c r="A78" s="146"/>
      <c r="B78" s="149"/>
      <c r="C78" s="149"/>
      <c r="D78" s="86"/>
      <c r="E78" s="86"/>
      <c r="F78" s="86"/>
      <c r="G78" s="86"/>
      <c r="H78" s="149"/>
      <c r="I78" s="6">
        <v>7</v>
      </c>
      <c r="J78" s="7" t="s">
        <v>64</v>
      </c>
      <c r="K78" s="6" t="s">
        <v>4</v>
      </c>
      <c r="L78" s="6"/>
      <c r="M78" s="152"/>
      <c r="N78" s="152"/>
      <c r="O78" s="76"/>
      <c r="P78" s="111"/>
      <c r="Q78" s="82"/>
      <c r="R78" s="82" t="s">
        <v>137</v>
      </c>
      <c r="S78" s="82"/>
      <c r="T78" s="82"/>
      <c r="U78" s="82"/>
      <c r="V78" s="82"/>
      <c r="W78" s="82"/>
      <c r="X78" s="106"/>
    </row>
    <row r="79" spans="1:24" ht="31.5" x14ac:dyDescent="0.25">
      <c r="A79" s="146"/>
      <c r="B79" s="149"/>
      <c r="C79" s="149"/>
      <c r="D79" s="86"/>
      <c r="E79" s="86"/>
      <c r="F79" s="86"/>
      <c r="G79" s="86"/>
      <c r="H79" s="149"/>
      <c r="I79" s="46">
        <v>8</v>
      </c>
      <c r="J79" s="12" t="s">
        <v>76</v>
      </c>
      <c r="K79" s="6" t="s">
        <v>4</v>
      </c>
      <c r="L79" s="6"/>
      <c r="M79" s="152"/>
      <c r="N79" s="152"/>
      <c r="O79" s="76"/>
      <c r="P79" s="109">
        <v>2</v>
      </c>
      <c r="Q79" s="83" t="s">
        <v>167</v>
      </c>
      <c r="R79" s="83" t="s">
        <v>137</v>
      </c>
      <c r="S79" s="83" t="s">
        <v>214</v>
      </c>
      <c r="T79" s="83" t="s">
        <v>238</v>
      </c>
      <c r="U79" s="83" t="s">
        <v>196</v>
      </c>
      <c r="V79" s="83"/>
      <c r="W79" s="83"/>
      <c r="X79" s="104" t="s">
        <v>202</v>
      </c>
    </row>
    <row r="80" spans="1:24" x14ac:dyDescent="0.25">
      <c r="A80" s="146"/>
      <c r="B80" s="149"/>
      <c r="C80" s="149"/>
      <c r="D80" s="86"/>
      <c r="E80" s="86"/>
      <c r="F80" s="86"/>
      <c r="G80" s="86"/>
      <c r="H80" s="149"/>
      <c r="I80" s="6">
        <v>9</v>
      </c>
      <c r="J80" s="7" t="s">
        <v>65</v>
      </c>
      <c r="K80" s="6"/>
      <c r="L80" s="6" t="s">
        <v>4</v>
      </c>
      <c r="M80" s="152"/>
      <c r="N80" s="152"/>
      <c r="O80" s="76"/>
      <c r="P80" s="110"/>
      <c r="Q80" s="81"/>
      <c r="R80" s="81" t="s">
        <v>137</v>
      </c>
      <c r="S80" s="81"/>
      <c r="T80" s="81"/>
      <c r="U80" s="81"/>
      <c r="V80" s="81"/>
      <c r="W80" s="81"/>
      <c r="X80" s="105"/>
    </row>
    <row r="81" spans="1:24" x14ac:dyDescent="0.25">
      <c r="A81" s="146"/>
      <c r="B81" s="149"/>
      <c r="C81" s="149"/>
      <c r="D81" s="86"/>
      <c r="E81" s="86"/>
      <c r="F81" s="86"/>
      <c r="G81" s="86"/>
      <c r="H81" s="149"/>
      <c r="I81" s="6">
        <v>10</v>
      </c>
      <c r="J81" s="7" t="s">
        <v>66</v>
      </c>
      <c r="K81" s="6" t="s">
        <v>4</v>
      </c>
      <c r="L81" s="6"/>
      <c r="M81" s="152"/>
      <c r="N81" s="152"/>
      <c r="O81" s="76"/>
      <c r="P81" s="110"/>
      <c r="Q81" s="81"/>
      <c r="R81" s="81" t="s">
        <v>137</v>
      </c>
      <c r="S81" s="81"/>
      <c r="T81" s="81"/>
      <c r="U81" s="81"/>
      <c r="V81" s="81"/>
      <c r="W81" s="81"/>
      <c r="X81" s="105"/>
    </row>
    <row r="82" spans="1:24" x14ac:dyDescent="0.25">
      <c r="A82" s="146"/>
      <c r="B82" s="149"/>
      <c r="C82" s="149"/>
      <c r="D82" s="86"/>
      <c r="E82" s="86"/>
      <c r="F82" s="86"/>
      <c r="G82" s="86"/>
      <c r="H82" s="149"/>
      <c r="I82" s="6">
        <v>11</v>
      </c>
      <c r="J82" s="7" t="s">
        <v>67</v>
      </c>
      <c r="K82" s="6" t="s">
        <v>4</v>
      </c>
      <c r="L82" s="6"/>
      <c r="M82" s="152"/>
      <c r="N82" s="152"/>
      <c r="O82" s="76"/>
      <c r="P82" s="110"/>
      <c r="Q82" s="81"/>
      <c r="R82" s="81" t="s">
        <v>137</v>
      </c>
      <c r="S82" s="81"/>
      <c r="T82" s="81"/>
      <c r="U82" s="81"/>
      <c r="V82" s="81"/>
      <c r="W82" s="81"/>
      <c r="X82" s="105"/>
    </row>
    <row r="83" spans="1:24" x14ac:dyDescent="0.25">
      <c r="A83" s="146"/>
      <c r="B83" s="149"/>
      <c r="C83" s="149"/>
      <c r="D83" s="86"/>
      <c r="E83" s="86"/>
      <c r="F83" s="86"/>
      <c r="G83" s="86"/>
      <c r="H83" s="149"/>
      <c r="I83" s="6">
        <v>12</v>
      </c>
      <c r="J83" s="7" t="s">
        <v>68</v>
      </c>
      <c r="K83" s="6" t="s">
        <v>4</v>
      </c>
      <c r="L83" s="6"/>
      <c r="M83" s="152"/>
      <c r="N83" s="152"/>
      <c r="O83" s="76"/>
      <c r="P83" s="110"/>
      <c r="Q83" s="81"/>
      <c r="R83" s="81" t="s">
        <v>137</v>
      </c>
      <c r="S83" s="81"/>
      <c r="T83" s="81"/>
      <c r="U83" s="81"/>
      <c r="V83" s="81"/>
      <c r="W83" s="81"/>
      <c r="X83" s="105"/>
    </row>
    <row r="84" spans="1:24" x14ac:dyDescent="0.25">
      <c r="A84" s="146"/>
      <c r="B84" s="149"/>
      <c r="C84" s="149"/>
      <c r="D84" s="86"/>
      <c r="E84" s="86"/>
      <c r="F84" s="86"/>
      <c r="G84" s="86"/>
      <c r="H84" s="149"/>
      <c r="I84" s="6">
        <v>13</v>
      </c>
      <c r="J84" s="7" t="s">
        <v>69</v>
      </c>
      <c r="K84" s="6" t="s">
        <v>4</v>
      </c>
      <c r="L84" s="6"/>
      <c r="M84" s="152"/>
      <c r="N84" s="152"/>
      <c r="O84" s="76"/>
      <c r="P84" s="110"/>
      <c r="Q84" s="81"/>
      <c r="R84" s="81" t="s">
        <v>137</v>
      </c>
      <c r="S84" s="81"/>
      <c r="T84" s="81"/>
      <c r="U84" s="81"/>
      <c r="V84" s="81"/>
      <c r="W84" s="81"/>
      <c r="X84" s="105"/>
    </row>
    <row r="85" spans="1:24" x14ac:dyDescent="0.25">
      <c r="A85" s="146"/>
      <c r="B85" s="149"/>
      <c r="C85" s="149"/>
      <c r="D85" s="86"/>
      <c r="E85" s="86"/>
      <c r="F85" s="86"/>
      <c r="G85" s="86"/>
      <c r="H85" s="149"/>
      <c r="I85" s="6">
        <v>14</v>
      </c>
      <c r="J85" s="7" t="s">
        <v>70</v>
      </c>
      <c r="K85" s="6" t="s">
        <v>4</v>
      </c>
      <c r="L85" s="6"/>
      <c r="M85" s="152"/>
      <c r="N85" s="152"/>
      <c r="O85" s="76"/>
      <c r="P85" s="111"/>
      <c r="Q85" s="82"/>
      <c r="R85" s="82" t="s">
        <v>137</v>
      </c>
      <c r="S85" s="82"/>
      <c r="T85" s="82"/>
      <c r="U85" s="82"/>
      <c r="V85" s="82"/>
      <c r="W85" s="82"/>
      <c r="X85" s="106"/>
    </row>
    <row r="86" spans="1:24" x14ac:dyDescent="0.25">
      <c r="A86" s="146"/>
      <c r="B86" s="149"/>
      <c r="C86" s="149"/>
      <c r="D86" s="86"/>
      <c r="E86" s="86"/>
      <c r="F86" s="86"/>
      <c r="G86" s="86"/>
      <c r="H86" s="149"/>
      <c r="I86" s="6">
        <v>15</v>
      </c>
      <c r="J86" s="7" t="s">
        <v>71</v>
      </c>
      <c r="K86" s="6" t="s">
        <v>4</v>
      </c>
      <c r="L86" s="6"/>
      <c r="M86" s="152"/>
      <c r="N86" s="152"/>
      <c r="O86" s="76"/>
      <c r="P86" s="109">
        <v>3</v>
      </c>
      <c r="Q86" s="83" t="s">
        <v>168</v>
      </c>
      <c r="R86" s="83" t="s">
        <v>137</v>
      </c>
      <c r="S86" s="83" t="s">
        <v>215</v>
      </c>
      <c r="T86" s="83" t="s">
        <v>238</v>
      </c>
      <c r="U86" s="83" t="s">
        <v>196</v>
      </c>
      <c r="V86" s="83"/>
      <c r="W86" s="83"/>
      <c r="X86" s="104" t="s">
        <v>202</v>
      </c>
    </row>
    <row r="87" spans="1:24" x14ac:dyDescent="0.25">
      <c r="A87" s="146"/>
      <c r="B87" s="149"/>
      <c r="C87" s="149"/>
      <c r="D87" s="86"/>
      <c r="E87" s="86"/>
      <c r="F87" s="86"/>
      <c r="G87" s="86"/>
      <c r="H87" s="149"/>
      <c r="I87" s="6">
        <v>16</v>
      </c>
      <c r="J87" s="7" t="s">
        <v>72</v>
      </c>
      <c r="K87" s="6"/>
      <c r="L87" s="6" t="s">
        <v>4</v>
      </c>
      <c r="M87" s="152"/>
      <c r="N87" s="152"/>
      <c r="O87" s="76"/>
      <c r="P87" s="110"/>
      <c r="Q87" s="81"/>
      <c r="R87" s="81" t="s">
        <v>137</v>
      </c>
      <c r="S87" s="81"/>
      <c r="T87" s="81"/>
      <c r="U87" s="81"/>
      <c r="V87" s="81"/>
      <c r="W87" s="81"/>
      <c r="X87" s="105"/>
    </row>
    <row r="88" spans="1:24" x14ac:dyDescent="0.25">
      <c r="A88" s="146"/>
      <c r="B88" s="149"/>
      <c r="C88" s="149"/>
      <c r="D88" s="86"/>
      <c r="E88" s="86"/>
      <c r="F88" s="86"/>
      <c r="G88" s="86"/>
      <c r="H88" s="149"/>
      <c r="I88" s="6">
        <v>17</v>
      </c>
      <c r="J88" s="7" t="s">
        <v>73</v>
      </c>
      <c r="K88" s="6" t="s">
        <v>4</v>
      </c>
      <c r="L88" s="6"/>
      <c r="M88" s="152"/>
      <c r="N88" s="152"/>
      <c r="O88" s="76"/>
      <c r="P88" s="110"/>
      <c r="Q88" s="81"/>
      <c r="R88" s="81" t="s">
        <v>137</v>
      </c>
      <c r="S88" s="81"/>
      <c r="T88" s="81"/>
      <c r="U88" s="81"/>
      <c r="V88" s="81"/>
      <c r="W88" s="81"/>
      <c r="X88" s="105"/>
    </row>
    <row r="89" spans="1:24" x14ac:dyDescent="0.25">
      <c r="A89" s="146"/>
      <c r="B89" s="149"/>
      <c r="C89" s="149"/>
      <c r="D89" s="86"/>
      <c r="E89" s="86"/>
      <c r="F89" s="86"/>
      <c r="G89" s="86"/>
      <c r="H89" s="149"/>
      <c r="I89" s="6">
        <v>18</v>
      </c>
      <c r="J89" s="7" t="s">
        <v>74</v>
      </c>
      <c r="K89" s="6" t="s">
        <v>4</v>
      </c>
      <c r="L89" s="6"/>
      <c r="M89" s="152"/>
      <c r="N89" s="152"/>
      <c r="O89" s="76"/>
      <c r="P89" s="110"/>
      <c r="Q89" s="81"/>
      <c r="R89" s="81" t="s">
        <v>137</v>
      </c>
      <c r="S89" s="81"/>
      <c r="T89" s="81"/>
      <c r="U89" s="81"/>
      <c r="V89" s="81"/>
      <c r="W89" s="81"/>
      <c r="X89" s="105"/>
    </row>
    <row r="90" spans="1:24" x14ac:dyDescent="0.25">
      <c r="A90" s="146"/>
      <c r="B90" s="149"/>
      <c r="C90" s="149"/>
      <c r="D90" s="86"/>
      <c r="E90" s="86"/>
      <c r="F90" s="86"/>
      <c r="G90" s="86"/>
      <c r="H90" s="149"/>
      <c r="I90" s="6">
        <v>19</v>
      </c>
      <c r="J90" s="7" t="s">
        <v>75</v>
      </c>
      <c r="K90" s="6"/>
      <c r="L90" s="6" t="s">
        <v>4</v>
      </c>
      <c r="M90" s="152"/>
      <c r="N90" s="152"/>
      <c r="O90" s="76"/>
      <c r="P90" s="110"/>
      <c r="Q90" s="81"/>
      <c r="R90" s="81" t="s">
        <v>137</v>
      </c>
      <c r="S90" s="81"/>
      <c r="T90" s="81"/>
      <c r="U90" s="81"/>
      <c r="V90" s="81"/>
      <c r="W90" s="81"/>
      <c r="X90" s="105"/>
    </row>
    <row r="91" spans="1:24" customFormat="1" ht="16.5" thickBot="1" x14ac:dyDescent="0.3">
      <c r="A91" s="147"/>
      <c r="B91" s="150"/>
      <c r="C91" s="150"/>
      <c r="D91" s="87"/>
      <c r="E91" s="87"/>
      <c r="F91" s="87"/>
      <c r="G91" s="87"/>
      <c r="H91" s="150"/>
      <c r="I91" s="40">
        <v>20</v>
      </c>
      <c r="J91" s="40" t="s">
        <v>110</v>
      </c>
      <c r="K91" s="40">
        <f>COUNTA(K72:K90)</f>
        <v>15</v>
      </c>
      <c r="L91" s="40">
        <f>COUNTA(L72:L90)</f>
        <v>4</v>
      </c>
      <c r="M91" s="153"/>
      <c r="N91" s="153"/>
      <c r="O91" s="77"/>
      <c r="P91" s="112"/>
      <c r="Q91" s="84"/>
      <c r="R91" s="84" t="s">
        <v>137</v>
      </c>
      <c r="S91" s="84"/>
      <c r="T91" s="84"/>
      <c r="U91" s="84"/>
      <c r="V91" s="84"/>
      <c r="W91" s="84"/>
      <c r="X91" s="107"/>
    </row>
    <row r="92" spans="1:24" x14ac:dyDescent="0.25">
      <c r="A92" s="145">
        <v>5</v>
      </c>
      <c r="B92" s="148" t="s">
        <v>27</v>
      </c>
      <c r="C92" s="148" t="s">
        <v>83</v>
      </c>
      <c r="D92" s="85" t="s">
        <v>169</v>
      </c>
      <c r="E92" s="85" t="s">
        <v>170</v>
      </c>
      <c r="F92" s="85" t="s">
        <v>113</v>
      </c>
      <c r="G92" s="85">
        <v>24</v>
      </c>
      <c r="H92" s="148" t="s">
        <v>112</v>
      </c>
      <c r="I92" s="14">
        <v>1</v>
      </c>
      <c r="J92" s="13" t="s">
        <v>58</v>
      </c>
      <c r="K92" s="14" t="s">
        <v>4</v>
      </c>
      <c r="L92" s="14"/>
      <c r="M92" s="151" t="str">
        <f>IF((K111&gt;=12),"CATASTROFICO",IF(AND(K111&gt;=6,K111&lt;12),"MAYOR","MODERADO"))</f>
        <v>CATASTROFICO</v>
      </c>
      <c r="N92" s="151" t="str">
        <f>IF((G92&gt;5000),"MUY ALTO",IF(AND(G92&gt;=500,G92&lt;=5000),"ALTA",IF(AND(G92&gt;=24,G92&lt;500),"MEDIA",IF(AND(G92&gt;=3,G92&lt;24),"BAJA","MUY BAJO"))))</f>
        <v>MEDIA</v>
      </c>
      <c r="O92" s="75" t="str">
        <f>IF(AND(M92="CATASTROFICO",N92="MUY ALTO"),"CATASTROFICO",IF(AND(M92="CATASTROFICO",N92="ALTA"),"CATASTROFICO",IF(AND(M92="CATASTROFICO",N92="BAJA"),"MAYOR",IF(AND(M92="CATASTROFICO",N92="MEDIA"),"MAYOR",IF(AND(M92="CATASTROFICO",N92="MUY BAJO"),"MODERADO",IF(AND(M92="MAYOR",N92="MUY ALTO"),"CATASTROFICO",IF(AND(M92="MAYOR",N92="ALTO"),"CATASTROFICO",IF(AND(M92="MAYOR",N92="MEDIA"),"MAYOR",IF(AND(M92="MAYOR",N92="BAJA"),"MAYOR",IF(AND(M92="MAYOR",N92="MUY BAJO"),"MODERADO",IF(AND(M92="MODERADO",N92="MUY ALTO"),"CATASTROFICO",IF(AND(M92="MODERADO",N92="ALTO"),"CATASTROFICO",IF(AND(M92="MODERADO",N92="MEDIA"),"MAYOR",IF(AND(M92="MODERADO",N92="BAJA"),"MAYOR",IF(AND(M92="MODERADO",N92="MUY BAJO"),"MODERADO")))))))))))))))</f>
        <v>MAYOR</v>
      </c>
      <c r="P92" s="113">
        <v>1</v>
      </c>
      <c r="Q92" s="80" t="s">
        <v>138</v>
      </c>
      <c r="R92" s="80" t="s">
        <v>137</v>
      </c>
      <c r="S92" s="80" t="s">
        <v>216</v>
      </c>
      <c r="T92" s="80" t="s">
        <v>236</v>
      </c>
      <c r="U92" s="80" t="s">
        <v>196</v>
      </c>
      <c r="V92" s="80"/>
      <c r="W92" s="80"/>
      <c r="X92" s="108" t="s">
        <v>202</v>
      </c>
    </row>
    <row r="93" spans="1:24" x14ac:dyDescent="0.25">
      <c r="A93" s="146"/>
      <c r="B93" s="149"/>
      <c r="C93" s="149"/>
      <c r="D93" s="86"/>
      <c r="E93" s="86"/>
      <c r="F93" s="86"/>
      <c r="G93" s="86"/>
      <c r="H93" s="149"/>
      <c r="I93" s="6">
        <v>2</v>
      </c>
      <c r="J93" s="7" t="s">
        <v>59</v>
      </c>
      <c r="K93" s="6" t="s">
        <v>4</v>
      </c>
      <c r="L93" s="6"/>
      <c r="M93" s="152"/>
      <c r="N93" s="152"/>
      <c r="O93" s="76"/>
      <c r="P93" s="110"/>
      <c r="Q93" s="81"/>
      <c r="R93" s="81" t="s">
        <v>137</v>
      </c>
      <c r="S93" s="81"/>
      <c r="T93" s="81"/>
      <c r="U93" s="81"/>
      <c r="V93" s="81"/>
      <c r="W93" s="81"/>
      <c r="X93" s="105"/>
    </row>
    <row r="94" spans="1:24" x14ac:dyDescent="0.25">
      <c r="A94" s="146"/>
      <c r="B94" s="149"/>
      <c r="C94" s="149"/>
      <c r="D94" s="86"/>
      <c r="E94" s="86"/>
      <c r="F94" s="86"/>
      <c r="G94" s="86"/>
      <c r="H94" s="149"/>
      <c r="I94" s="6">
        <v>3</v>
      </c>
      <c r="J94" s="7" t="s">
        <v>60</v>
      </c>
      <c r="K94" s="6" t="s">
        <v>4</v>
      </c>
      <c r="L94" s="6"/>
      <c r="M94" s="152"/>
      <c r="N94" s="152"/>
      <c r="O94" s="76"/>
      <c r="P94" s="110"/>
      <c r="Q94" s="81"/>
      <c r="R94" s="81" t="s">
        <v>137</v>
      </c>
      <c r="S94" s="81"/>
      <c r="T94" s="81"/>
      <c r="U94" s="81"/>
      <c r="V94" s="81"/>
      <c r="W94" s="81"/>
      <c r="X94" s="105"/>
    </row>
    <row r="95" spans="1:24" x14ac:dyDescent="0.25">
      <c r="A95" s="146"/>
      <c r="B95" s="149"/>
      <c r="C95" s="149"/>
      <c r="D95" s="86"/>
      <c r="E95" s="86"/>
      <c r="F95" s="86"/>
      <c r="G95" s="86"/>
      <c r="H95" s="149"/>
      <c r="I95" s="6">
        <v>4</v>
      </c>
      <c r="J95" s="7" t="s">
        <v>61</v>
      </c>
      <c r="K95" s="6" t="s">
        <v>4</v>
      </c>
      <c r="L95" s="6"/>
      <c r="M95" s="152"/>
      <c r="N95" s="152"/>
      <c r="O95" s="76"/>
      <c r="P95" s="111"/>
      <c r="Q95" s="82"/>
      <c r="R95" s="82" t="s">
        <v>137</v>
      </c>
      <c r="S95" s="82"/>
      <c r="T95" s="82"/>
      <c r="U95" s="82"/>
      <c r="V95" s="82"/>
      <c r="W95" s="82"/>
      <c r="X95" s="106"/>
    </row>
    <row r="96" spans="1:24" x14ac:dyDescent="0.25">
      <c r="A96" s="146"/>
      <c r="B96" s="149"/>
      <c r="C96" s="149"/>
      <c r="D96" s="86"/>
      <c r="E96" s="86"/>
      <c r="F96" s="86"/>
      <c r="G96" s="86"/>
      <c r="H96" s="149"/>
      <c r="I96" s="6">
        <v>5</v>
      </c>
      <c r="J96" s="7" t="s">
        <v>62</v>
      </c>
      <c r="K96" s="6" t="s">
        <v>4</v>
      </c>
      <c r="L96" s="6"/>
      <c r="M96" s="152"/>
      <c r="N96" s="152"/>
      <c r="O96" s="76"/>
      <c r="P96" s="109">
        <v>2</v>
      </c>
      <c r="Q96" s="83" t="s">
        <v>139</v>
      </c>
      <c r="R96" s="83" t="s">
        <v>137</v>
      </c>
      <c r="S96" s="83" t="s">
        <v>217</v>
      </c>
      <c r="T96" s="83" t="s">
        <v>236</v>
      </c>
      <c r="U96" s="83" t="s">
        <v>196</v>
      </c>
      <c r="V96" s="83"/>
      <c r="W96" s="83"/>
      <c r="X96" s="104" t="s">
        <v>202</v>
      </c>
    </row>
    <row r="97" spans="1:24" x14ac:dyDescent="0.25">
      <c r="A97" s="146"/>
      <c r="B97" s="149"/>
      <c r="C97" s="149"/>
      <c r="D97" s="86"/>
      <c r="E97" s="86"/>
      <c r="F97" s="86"/>
      <c r="G97" s="86"/>
      <c r="H97" s="149"/>
      <c r="I97" s="6">
        <v>6</v>
      </c>
      <c r="J97" s="7" t="s">
        <v>63</v>
      </c>
      <c r="K97" s="6" t="s">
        <v>4</v>
      </c>
      <c r="L97" s="6"/>
      <c r="M97" s="152"/>
      <c r="N97" s="152"/>
      <c r="O97" s="76"/>
      <c r="P97" s="110"/>
      <c r="Q97" s="81"/>
      <c r="R97" s="81" t="s">
        <v>137</v>
      </c>
      <c r="S97" s="81"/>
      <c r="T97" s="81"/>
      <c r="U97" s="81"/>
      <c r="V97" s="81"/>
      <c r="W97" s="81"/>
      <c r="X97" s="105"/>
    </row>
    <row r="98" spans="1:24" x14ac:dyDescent="0.25">
      <c r="A98" s="146"/>
      <c r="B98" s="149"/>
      <c r="C98" s="149"/>
      <c r="D98" s="86"/>
      <c r="E98" s="86"/>
      <c r="F98" s="86"/>
      <c r="G98" s="86"/>
      <c r="H98" s="149"/>
      <c r="I98" s="6">
        <v>7</v>
      </c>
      <c r="J98" s="7" t="s">
        <v>64</v>
      </c>
      <c r="K98" s="6" t="s">
        <v>4</v>
      </c>
      <c r="L98" s="6"/>
      <c r="M98" s="152"/>
      <c r="N98" s="152"/>
      <c r="O98" s="76"/>
      <c r="P98" s="110"/>
      <c r="Q98" s="81"/>
      <c r="R98" s="81" t="s">
        <v>137</v>
      </c>
      <c r="S98" s="81"/>
      <c r="T98" s="81"/>
      <c r="U98" s="81"/>
      <c r="V98" s="81"/>
      <c r="W98" s="81"/>
      <c r="X98" s="105"/>
    </row>
    <row r="99" spans="1:24" ht="31.5" x14ac:dyDescent="0.25">
      <c r="A99" s="146"/>
      <c r="B99" s="149"/>
      <c r="C99" s="149"/>
      <c r="D99" s="86"/>
      <c r="E99" s="86"/>
      <c r="F99" s="86"/>
      <c r="G99" s="86"/>
      <c r="H99" s="149"/>
      <c r="I99" s="46">
        <v>8</v>
      </c>
      <c r="J99" s="12" t="s">
        <v>76</v>
      </c>
      <c r="K99" s="6" t="s">
        <v>4</v>
      </c>
      <c r="L99" s="6"/>
      <c r="M99" s="152"/>
      <c r="N99" s="152"/>
      <c r="O99" s="76"/>
      <c r="P99" s="111"/>
      <c r="Q99" s="82"/>
      <c r="R99" s="82" t="s">
        <v>137</v>
      </c>
      <c r="S99" s="82"/>
      <c r="T99" s="82"/>
      <c r="U99" s="82"/>
      <c r="V99" s="82"/>
      <c r="W99" s="82"/>
      <c r="X99" s="106"/>
    </row>
    <row r="100" spans="1:24" x14ac:dyDescent="0.25">
      <c r="A100" s="146"/>
      <c r="B100" s="149"/>
      <c r="C100" s="149"/>
      <c r="D100" s="86"/>
      <c r="E100" s="86"/>
      <c r="F100" s="86"/>
      <c r="G100" s="86"/>
      <c r="H100" s="149"/>
      <c r="I100" s="6">
        <v>9</v>
      </c>
      <c r="J100" s="7" t="s">
        <v>65</v>
      </c>
      <c r="K100" s="6"/>
      <c r="L100" s="6" t="s">
        <v>4</v>
      </c>
      <c r="M100" s="152"/>
      <c r="N100" s="152"/>
      <c r="O100" s="76"/>
      <c r="P100" s="109">
        <v>3</v>
      </c>
      <c r="Q100" s="83" t="s">
        <v>140</v>
      </c>
      <c r="R100" s="83" t="s">
        <v>137</v>
      </c>
      <c r="S100" s="83" t="s">
        <v>218</v>
      </c>
      <c r="T100" s="83" t="s">
        <v>236</v>
      </c>
      <c r="U100" s="83" t="s">
        <v>196</v>
      </c>
      <c r="V100" s="83"/>
      <c r="W100" s="83"/>
      <c r="X100" s="104" t="s">
        <v>202</v>
      </c>
    </row>
    <row r="101" spans="1:24" x14ac:dyDescent="0.25">
      <c r="A101" s="146"/>
      <c r="B101" s="149"/>
      <c r="C101" s="149"/>
      <c r="D101" s="86"/>
      <c r="E101" s="86"/>
      <c r="F101" s="86"/>
      <c r="G101" s="86"/>
      <c r="H101" s="149"/>
      <c r="I101" s="6">
        <v>10</v>
      </c>
      <c r="J101" s="7" t="s">
        <v>66</v>
      </c>
      <c r="K101" s="6" t="s">
        <v>4</v>
      </c>
      <c r="L101" s="6"/>
      <c r="M101" s="152"/>
      <c r="N101" s="152"/>
      <c r="O101" s="76"/>
      <c r="P101" s="110"/>
      <c r="Q101" s="81"/>
      <c r="R101" s="81" t="s">
        <v>137</v>
      </c>
      <c r="S101" s="81"/>
      <c r="T101" s="81"/>
      <c r="U101" s="81"/>
      <c r="V101" s="81"/>
      <c r="W101" s="81"/>
      <c r="X101" s="105"/>
    </row>
    <row r="102" spans="1:24" x14ac:dyDescent="0.25">
      <c r="A102" s="146"/>
      <c r="B102" s="149"/>
      <c r="C102" s="149"/>
      <c r="D102" s="86"/>
      <c r="E102" s="86"/>
      <c r="F102" s="86"/>
      <c r="G102" s="86"/>
      <c r="H102" s="149"/>
      <c r="I102" s="6">
        <v>11</v>
      </c>
      <c r="J102" s="7" t="s">
        <v>67</v>
      </c>
      <c r="K102" s="6" t="s">
        <v>4</v>
      </c>
      <c r="L102" s="6"/>
      <c r="M102" s="152"/>
      <c r="N102" s="152"/>
      <c r="O102" s="76"/>
      <c r="P102" s="110"/>
      <c r="Q102" s="81"/>
      <c r="R102" s="81" t="s">
        <v>137</v>
      </c>
      <c r="S102" s="81"/>
      <c r="T102" s="81"/>
      <c r="U102" s="81"/>
      <c r="V102" s="81"/>
      <c r="W102" s="81"/>
      <c r="X102" s="105"/>
    </row>
    <row r="103" spans="1:24" x14ac:dyDescent="0.25">
      <c r="A103" s="146"/>
      <c r="B103" s="149"/>
      <c r="C103" s="149"/>
      <c r="D103" s="86"/>
      <c r="E103" s="86"/>
      <c r="F103" s="86"/>
      <c r="G103" s="86"/>
      <c r="H103" s="149"/>
      <c r="I103" s="6">
        <v>12</v>
      </c>
      <c r="J103" s="7" t="s">
        <v>68</v>
      </c>
      <c r="K103" s="6" t="s">
        <v>4</v>
      </c>
      <c r="L103" s="6"/>
      <c r="M103" s="152"/>
      <c r="N103" s="152"/>
      <c r="O103" s="76"/>
      <c r="P103" s="110"/>
      <c r="Q103" s="81"/>
      <c r="R103" s="81" t="s">
        <v>137</v>
      </c>
      <c r="S103" s="81"/>
      <c r="T103" s="81"/>
      <c r="U103" s="81"/>
      <c r="V103" s="81"/>
      <c r="W103" s="81"/>
      <c r="X103" s="105"/>
    </row>
    <row r="104" spans="1:24" x14ac:dyDescent="0.25">
      <c r="A104" s="146"/>
      <c r="B104" s="149"/>
      <c r="C104" s="149"/>
      <c r="D104" s="86"/>
      <c r="E104" s="86"/>
      <c r="F104" s="86"/>
      <c r="G104" s="86"/>
      <c r="H104" s="149"/>
      <c r="I104" s="6">
        <v>13</v>
      </c>
      <c r="J104" s="7" t="s">
        <v>69</v>
      </c>
      <c r="K104" s="6" t="s">
        <v>4</v>
      </c>
      <c r="L104" s="6"/>
      <c r="M104" s="152"/>
      <c r="N104" s="152"/>
      <c r="O104" s="76"/>
      <c r="P104" s="111"/>
      <c r="Q104" s="82"/>
      <c r="R104" s="82" t="s">
        <v>137</v>
      </c>
      <c r="S104" s="82"/>
      <c r="T104" s="82"/>
      <c r="U104" s="82"/>
      <c r="V104" s="82"/>
      <c r="W104" s="82"/>
      <c r="X104" s="106"/>
    </row>
    <row r="105" spans="1:24" x14ac:dyDescent="0.25">
      <c r="A105" s="146"/>
      <c r="B105" s="149"/>
      <c r="C105" s="149"/>
      <c r="D105" s="86"/>
      <c r="E105" s="86"/>
      <c r="F105" s="86"/>
      <c r="G105" s="86"/>
      <c r="H105" s="149"/>
      <c r="I105" s="6">
        <v>14</v>
      </c>
      <c r="J105" s="7" t="s">
        <v>70</v>
      </c>
      <c r="K105" s="6" t="s">
        <v>4</v>
      </c>
      <c r="L105" s="6"/>
      <c r="M105" s="152"/>
      <c r="N105" s="152"/>
      <c r="O105" s="76"/>
      <c r="P105" s="109">
        <v>4</v>
      </c>
      <c r="Q105" s="83" t="s">
        <v>141</v>
      </c>
      <c r="R105" s="83" t="s">
        <v>137</v>
      </c>
      <c r="S105" s="83" t="s">
        <v>219</v>
      </c>
      <c r="T105" s="83" t="s">
        <v>212</v>
      </c>
      <c r="U105" s="83" t="s">
        <v>196</v>
      </c>
      <c r="V105" s="83"/>
      <c r="W105" s="83"/>
      <c r="X105" s="104" t="s">
        <v>202</v>
      </c>
    </row>
    <row r="106" spans="1:24" x14ac:dyDescent="0.25">
      <c r="A106" s="146"/>
      <c r="B106" s="149"/>
      <c r="C106" s="149"/>
      <c r="D106" s="86"/>
      <c r="E106" s="86"/>
      <c r="F106" s="86"/>
      <c r="G106" s="86"/>
      <c r="H106" s="149"/>
      <c r="I106" s="6">
        <v>15</v>
      </c>
      <c r="J106" s="7" t="s">
        <v>71</v>
      </c>
      <c r="K106" s="6" t="s">
        <v>4</v>
      </c>
      <c r="L106" s="6"/>
      <c r="M106" s="152"/>
      <c r="N106" s="152"/>
      <c r="O106" s="76"/>
      <c r="P106" s="110"/>
      <c r="Q106" s="81"/>
      <c r="R106" s="81" t="s">
        <v>137</v>
      </c>
      <c r="S106" s="81"/>
      <c r="T106" s="81"/>
      <c r="U106" s="81"/>
      <c r="V106" s="81"/>
      <c r="W106" s="81"/>
      <c r="X106" s="105"/>
    </row>
    <row r="107" spans="1:24" x14ac:dyDescent="0.25">
      <c r="A107" s="146"/>
      <c r="B107" s="149"/>
      <c r="C107" s="149"/>
      <c r="D107" s="86"/>
      <c r="E107" s="86"/>
      <c r="F107" s="86"/>
      <c r="G107" s="86"/>
      <c r="H107" s="149"/>
      <c r="I107" s="6">
        <v>16</v>
      </c>
      <c r="J107" s="7" t="s">
        <v>72</v>
      </c>
      <c r="K107" s="6"/>
      <c r="L107" s="6" t="s">
        <v>4</v>
      </c>
      <c r="M107" s="152"/>
      <c r="N107" s="152"/>
      <c r="O107" s="76"/>
      <c r="P107" s="110"/>
      <c r="Q107" s="81"/>
      <c r="R107" s="81" t="s">
        <v>137</v>
      </c>
      <c r="S107" s="81"/>
      <c r="T107" s="81"/>
      <c r="U107" s="81"/>
      <c r="V107" s="81"/>
      <c r="W107" s="81"/>
      <c r="X107" s="105"/>
    </row>
    <row r="108" spans="1:24" x14ac:dyDescent="0.25">
      <c r="A108" s="146"/>
      <c r="B108" s="149"/>
      <c r="C108" s="149"/>
      <c r="D108" s="86"/>
      <c r="E108" s="86"/>
      <c r="F108" s="86"/>
      <c r="G108" s="86"/>
      <c r="H108" s="149"/>
      <c r="I108" s="6">
        <v>17</v>
      </c>
      <c r="J108" s="7" t="s">
        <v>73</v>
      </c>
      <c r="K108" s="6" t="s">
        <v>4</v>
      </c>
      <c r="L108" s="6"/>
      <c r="M108" s="152"/>
      <c r="N108" s="152"/>
      <c r="O108" s="76"/>
      <c r="P108" s="110"/>
      <c r="Q108" s="81"/>
      <c r="R108" s="81" t="s">
        <v>137</v>
      </c>
      <c r="S108" s="81"/>
      <c r="T108" s="81"/>
      <c r="U108" s="81"/>
      <c r="V108" s="81"/>
      <c r="W108" s="81"/>
      <c r="X108" s="105"/>
    </row>
    <row r="109" spans="1:24" x14ac:dyDescent="0.25">
      <c r="A109" s="146"/>
      <c r="B109" s="149"/>
      <c r="C109" s="149"/>
      <c r="D109" s="86"/>
      <c r="E109" s="86"/>
      <c r="F109" s="86"/>
      <c r="G109" s="86"/>
      <c r="H109" s="149"/>
      <c r="I109" s="6">
        <v>18</v>
      </c>
      <c r="J109" s="7" t="s">
        <v>74</v>
      </c>
      <c r="K109" s="6" t="s">
        <v>4</v>
      </c>
      <c r="L109" s="6"/>
      <c r="M109" s="152"/>
      <c r="N109" s="152"/>
      <c r="O109" s="76"/>
      <c r="P109" s="110"/>
      <c r="Q109" s="81"/>
      <c r="R109" s="81" t="s">
        <v>137</v>
      </c>
      <c r="S109" s="81"/>
      <c r="T109" s="81"/>
      <c r="U109" s="81"/>
      <c r="V109" s="81"/>
      <c r="W109" s="81"/>
      <c r="X109" s="105"/>
    </row>
    <row r="110" spans="1:24" x14ac:dyDescent="0.25">
      <c r="A110" s="146"/>
      <c r="B110" s="149"/>
      <c r="C110" s="149"/>
      <c r="D110" s="86"/>
      <c r="E110" s="86"/>
      <c r="F110" s="86"/>
      <c r="G110" s="86"/>
      <c r="H110" s="149"/>
      <c r="I110" s="6">
        <v>19</v>
      </c>
      <c r="J110" s="7" t="s">
        <v>75</v>
      </c>
      <c r="K110" s="6"/>
      <c r="L110" s="6" t="s">
        <v>4</v>
      </c>
      <c r="M110" s="152"/>
      <c r="N110" s="152"/>
      <c r="O110" s="76"/>
      <c r="P110" s="110"/>
      <c r="Q110" s="81"/>
      <c r="R110" s="81" t="s">
        <v>137</v>
      </c>
      <c r="S110" s="81"/>
      <c r="T110" s="81"/>
      <c r="U110" s="81"/>
      <c r="V110" s="81"/>
      <c r="W110" s="81"/>
      <c r="X110" s="105"/>
    </row>
    <row r="111" spans="1:24" customFormat="1" ht="16.5" thickBot="1" x14ac:dyDescent="0.3">
      <c r="A111" s="147"/>
      <c r="B111" s="150"/>
      <c r="C111" s="150"/>
      <c r="D111" s="87"/>
      <c r="E111" s="87"/>
      <c r="F111" s="87"/>
      <c r="G111" s="87"/>
      <c r="H111" s="150"/>
      <c r="I111" s="40">
        <v>20</v>
      </c>
      <c r="J111" s="40" t="s">
        <v>110</v>
      </c>
      <c r="K111" s="40">
        <f>COUNTA(K92:K110)</f>
        <v>16</v>
      </c>
      <c r="L111" s="40">
        <f>COUNTA(L92:L110)</f>
        <v>3</v>
      </c>
      <c r="M111" s="153"/>
      <c r="N111" s="153"/>
      <c r="O111" s="77"/>
      <c r="P111" s="112"/>
      <c r="Q111" s="84"/>
      <c r="R111" s="84" t="s">
        <v>137</v>
      </c>
      <c r="S111" s="84"/>
      <c r="T111" s="84"/>
      <c r="U111" s="84"/>
      <c r="V111" s="84"/>
      <c r="W111" s="84"/>
      <c r="X111" s="107"/>
    </row>
    <row r="112" spans="1:24" x14ac:dyDescent="0.25">
      <c r="A112" s="145">
        <v>6</v>
      </c>
      <c r="B112" s="148" t="s">
        <v>5</v>
      </c>
      <c r="C112" s="148" t="s">
        <v>32</v>
      </c>
      <c r="D112" s="85" t="s">
        <v>172</v>
      </c>
      <c r="E112" s="85" t="s">
        <v>173</v>
      </c>
      <c r="F112" s="85" t="s">
        <v>171</v>
      </c>
      <c r="G112" s="85">
        <v>262</v>
      </c>
      <c r="H112" s="148" t="s">
        <v>112</v>
      </c>
      <c r="I112" s="14">
        <v>1</v>
      </c>
      <c r="J112" s="13" t="s">
        <v>58</v>
      </c>
      <c r="K112" s="14"/>
      <c r="L112" s="14" t="s">
        <v>4</v>
      </c>
      <c r="M112" s="151" t="str">
        <f>IF((K131&gt;=12),"CATASTROFICO",IF(AND(K131&gt;=6,K131&lt;12),"MAYOR","MODERADO"))</f>
        <v>CATASTROFICO</v>
      </c>
      <c r="N112" s="151" t="str">
        <f>IF((G112&gt;5000),"MUY ALTO",IF(AND(G112&gt;=500,G112&lt;=5000),"ALTA",IF(AND(G112&gt;=24,G112&lt;500),"MEDIA",IF(AND(G112&gt;=3,G112&lt;24),"BAJA","MUY BAJO"))))</f>
        <v>MEDIA</v>
      </c>
      <c r="O112" s="75" t="str">
        <f>IF(AND(M112="CATASTROFICO",N112="MUY ALTO"),"CATASTROFICO",IF(AND(M112="CATASTROFICO",N112="ALTA"),"CATASTROFICO",IF(AND(M112="CATASTROFICO",N112="BAJA"),"MAYOR",IF(AND(M112="CATASTROFICO",N112="MEDIA"),"MAYOR",IF(AND(M112="CATASTROFICO",N112="MUY BAJO"),"MODERADO",IF(AND(M112="MAYOR",N112="MUY ALTO"),"CATASTROFICO",IF(AND(M112="MAYOR",N112="ALTO"),"CATASTROFICO",IF(AND(M112="MAYOR",N112="MEDIA"),"MAYOR",IF(AND(M112="MAYOR",N112="BAJA"),"MAYOR",IF(AND(M112="MAYOR",N112="MUY BAJO"),"MODERADO",IF(AND(M112="MODERADO",N112="MUY ALTO"),"CATASTROFICO",IF(AND(M112="MODERADO",N112="ALTO"),"CATASTROFICO",IF(AND(M112="MODERADO",N112="MEDIA"),"MAYOR",IF(AND(M112="MODERADO",N112="BAJA"),"MAYOR",IF(AND(M112="MODERADO",N112="MUY BAJO"),"MODERADO")))))))))))))))</f>
        <v>MAYOR</v>
      </c>
      <c r="P112" s="113">
        <v>1</v>
      </c>
      <c r="Q112" s="80" t="s">
        <v>174</v>
      </c>
      <c r="R112" s="80" t="s">
        <v>137</v>
      </c>
      <c r="S112" s="80" t="s">
        <v>220</v>
      </c>
      <c r="T112" s="80" t="s">
        <v>239</v>
      </c>
      <c r="U112" s="80" t="s">
        <v>196</v>
      </c>
      <c r="V112" s="80"/>
      <c r="W112" s="80"/>
      <c r="X112" s="108" t="s">
        <v>202</v>
      </c>
    </row>
    <row r="113" spans="1:24" x14ac:dyDescent="0.25">
      <c r="A113" s="146"/>
      <c r="B113" s="149"/>
      <c r="C113" s="149"/>
      <c r="D113" s="86"/>
      <c r="E113" s="86"/>
      <c r="F113" s="86"/>
      <c r="G113" s="86"/>
      <c r="H113" s="149"/>
      <c r="I113" s="6">
        <v>2</v>
      </c>
      <c r="J113" s="7" t="s">
        <v>59</v>
      </c>
      <c r="K113" s="6" t="s">
        <v>4</v>
      </c>
      <c r="L113" s="6"/>
      <c r="M113" s="152"/>
      <c r="N113" s="152"/>
      <c r="O113" s="76"/>
      <c r="P113" s="110"/>
      <c r="Q113" s="81"/>
      <c r="R113" s="81" t="s">
        <v>137</v>
      </c>
      <c r="S113" s="81"/>
      <c r="T113" s="81"/>
      <c r="U113" s="81"/>
      <c r="V113" s="81"/>
      <c r="W113" s="81"/>
      <c r="X113" s="105"/>
    </row>
    <row r="114" spans="1:24" x14ac:dyDescent="0.25">
      <c r="A114" s="146"/>
      <c r="B114" s="149"/>
      <c r="C114" s="149"/>
      <c r="D114" s="86"/>
      <c r="E114" s="86"/>
      <c r="F114" s="86"/>
      <c r="G114" s="86"/>
      <c r="H114" s="149"/>
      <c r="I114" s="6">
        <v>3</v>
      </c>
      <c r="J114" s="7" t="s">
        <v>60</v>
      </c>
      <c r="K114" s="6" t="s">
        <v>4</v>
      </c>
      <c r="L114" s="6"/>
      <c r="M114" s="152"/>
      <c r="N114" s="152"/>
      <c r="O114" s="76"/>
      <c r="P114" s="110"/>
      <c r="Q114" s="81"/>
      <c r="R114" s="81" t="s">
        <v>137</v>
      </c>
      <c r="S114" s="81"/>
      <c r="T114" s="81"/>
      <c r="U114" s="81"/>
      <c r="V114" s="81"/>
      <c r="W114" s="81"/>
      <c r="X114" s="105"/>
    </row>
    <row r="115" spans="1:24" x14ac:dyDescent="0.25">
      <c r="A115" s="146"/>
      <c r="B115" s="149"/>
      <c r="C115" s="149"/>
      <c r="D115" s="86"/>
      <c r="E115" s="86"/>
      <c r="F115" s="86"/>
      <c r="G115" s="86"/>
      <c r="H115" s="149"/>
      <c r="I115" s="6">
        <v>4</v>
      </c>
      <c r="J115" s="7" t="s">
        <v>61</v>
      </c>
      <c r="K115" s="6" t="s">
        <v>4</v>
      </c>
      <c r="L115" s="6"/>
      <c r="M115" s="152"/>
      <c r="N115" s="152"/>
      <c r="O115" s="76"/>
      <c r="P115" s="111"/>
      <c r="Q115" s="82"/>
      <c r="R115" s="82" t="s">
        <v>137</v>
      </c>
      <c r="S115" s="82"/>
      <c r="T115" s="82"/>
      <c r="U115" s="82"/>
      <c r="V115" s="82"/>
      <c r="W115" s="82"/>
      <c r="X115" s="106"/>
    </row>
    <row r="116" spans="1:24" x14ac:dyDescent="0.25">
      <c r="A116" s="146"/>
      <c r="B116" s="149"/>
      <c r="C116" s="149"/>
      <c r="D116" s="86"/>
      <c r="E116" s="86"/>
      <c r="F116" s="86"/>
      <c r="G116" s="86"/>
      <c r="H116" s="149"/>
      <c r="I116" s="6">
        <v>5</v>
      </c>
      <c r="J116" s="7" t="s">
        <v>62</v>
      </c>
      <c r="K116" s="6" t="s">
        <v>4</v>
      </c>
      <c r="L116" s="6"/>
      <c r="M116" s="152"/>
      <c r="N116" s="152"/>
      <c r="O116" s="76"/>
      <c r="P116" s="109">
        <v>2</v>
      </c>
      <c r="Q116" s="83" t="s">
        <v>175</v>
      </c>
      <c r="R116" s="83" t="s">
        <v>137</v>
      </c>
      <c r="S116" s="83" t="s">
        <v>221</v>
      </c>
      <c r="T116" s="83" t="s">
        <v>239</v>
      </c>
      <c r="U116" s="83" t="s">
        <v>196</v>
      </c>
      <c r="V116" s="83"/>
      <c r="W116" s="83"/>
      <c r="X116" s="104" t="s">
        <v>202</v>
      </c>
    </row>
    <row r="117" spans="1:24" x14ac:dyDescent="0.25">
      <c r="A117" s="146"/>
      <c r="B117" s="149"/>
      <c r="C117" s="149"/>
      <c r="D117" s="86"/>
      <c r="E117" s="86"/>
      <c r="F117" s="86"/>
      <c r="G117" s="86"/>
      <c r="H117" s="149"/>
      <c r="I117" s="6">
        <v>6</v>
      </c>
      <c r="J117" s="7" t="s">
        <v>63</v>
      </c>
      <c r="K117" s="6"/>
      <c r="L117" s="6" t="s">
        <v>4</v>
      </c>
      <c r="M117" s="152"/>
      <c r="N117" s="152"/>
      <c r="O117" s="76"/>
      <c r="P117" s="110"/>
      <c r="Q117" s="81"/>
      <c r="R117" s="81" t="s">
        <v>137</v>
      </c>
      <c r="S117" s="81"/>
      <c r="T117" s="81"/>
      <c r="U117" s="81"/>
      <c r="V117" s="81"/>
      <c r="W117" s="81"/>
      <c r="X117" s="105"/>
    </row>
    <row r="118" spans="1:24" x14ac:dyDescent="0.25">
      <c r="A118" s="146"/>
      <c r="B118" s="149"/>
      <c r="C118" s="149"/>
      <c r="D118" s="86"/>
      <c r="E118" s="86"/>
      <c r="F118" s="86"/>
      <c r="G118" s="86"/>
      <c r="H118" s="149"/>
      <c r="I118" s="6">
        <v>7</v>
      </c>
      <c r="J118" s="7" t="s">
        <v>64</v>
      </c>
      <c r="K118" s="6" t="s">
        <v>4</v>
      </c>
      <c r="L118" s="6"/>
      <c r="M118" s="152"/>
      <c r="N118" s="152"/>
      <c r="O118" s="76"/>
      <c r="P118" s="110"/>
      <c r="Q118" s="81"/>
      <c r="R118" s="81" t="s">
        <v>137</v>
      </c>
      <c r="S118" s="81"/>
      <c r="T118" s="81"/>
      <c r="U118" s="81"/>
      <c r="V118" s="81"/>
      <c r="W118" s="81"/>
      <c r="X118" s="105"/>
    </row>
    <row r="119" spans="1:24" ht="31.5" x14ac:dyDescent="0.25">
      <c r="A119" s="146"/>
      <c r="B119" s="149"/>
      <c r="C119" s="149"/>
      <c r="D119" s="86"/>
      <c r="E119" s="86"/>
      <c r="F119" s="86"/>
      <c r="G119" s="86"/>
      <c r="H119" s="149"/>
      <c r="I119" s="46">
        <v>8</v>
      </c>
      <c r="J119" s="12" t="s">
        <v>76</v>
      </c>
      <c r="K119" s="6"/>
      <c r="L119" s="6" t="s">
        <v>4</v>
      </c>
      <c r="M119" s="152"/>
      <c r="N119" s="152"/>
      <c r="O119" s="76"/>
      <c r="P119" s="110"/>
      <c r="Q119" s="81"/>
      <c r="R119" s="81" t="s">
        <v>137</v>
      </c>
      <c r="S119" s="81"/>
      <c r="T119" s="81"/>
      <c r="U119" s="81"/>
      <c r="V119" s="81"/>
      <c r="W119" s="81"/>
      <c r="X119" s="105"/>
    </row>
    <row r="120" spans="1:24" x14ac:dyDescent="0.25">
      <c r="A120" s="146"/>
      <c r="B120" s="149"/>
      <c r="C120" s="149"/>
      <c r="D120" s="86"/>
      <c r="E120" s="86"/>
      <c r="F120" s="86"/>
      <c r="G120" s="86"/>
      <c r="H120" s="149"/>
      <c r="I120" s="6">
        <v>9</v>
      </c>
      <c r="J120" s="7" t="s">
        <v>65</v>
      </c>
      <c r="K120" s="6"/>
      <c r="L120" s="6" t="s">
        <v>4</v>
      </c>
      <c r="M120" s="152"/>
      <c r="N120" s="152"/>
      <c r="O120" s="76"/>
      <c r="P120" s="111"/>
      <c r="Q120" s="82"/>
      <c r="R120" s="82" t="s">
        <v>137</v>
      </c>
      <c r="S120" s="82"/>
      <c r="T120" s="82"/>
      <c r="U120" s="82"/>
      <c r="V120" s="82"/>
      <c r="W120" s="82"/>
      <c r="X120" s="106"/>
    </row>
    <row r="121" spans="1:24" x14ac:dyDescent="0.25">
      <c r="A121" s="146"/>
      <c r="B121" s="149"/>
      <c r="C121" s="149"/>
      <c r="D121" s="86"/>
      <c r="E121" s="86"/>
      <c r="F121" s="86"/>
      <c r="G121" s="86"/>
      <c r="H121" s="149"/>
      <c r="I121" s="6">
        <v>10</v>
      </c>
      <c r="J121" s="7" t="s">
        <v>66</v>
      </c>
      <c r="K121" s="6" t="s">
        <v>4</v>
      </c>
      <c r="L121" s="6"/>
      <c r="M121" s="152"/>
      <c r="N121" s="152"/>
      <c r="O121" s="76"/>
      <c r="P121" s="109">
        <v>3</v>
      </c>
      <c r="Q121" s="83" t="s">
        <v>176</v>
      </c>
      <c r="R121" s="83" t="s">
        <v>137</v>
      </c>
      <c r="S121" s="83" t="s">
        <v>222</v>
      </c>
      <c r="T121" s="83" t="s">
        <v>239</v>
      </c>
      <c r="U121" s="83" t="s">
        <v>196</v>
      </c>
      <c r="V121" s="83"/>
      <c r="W121" s="83"/>
      <c r="X121" s="104" t="s">
        <v>202</v>
      </c>
    </row>
    <row r="122" spans="1:24" x14ac:dyDescent="0.25">
      <c r="A122" s="146"/>
      <c r="B122" s="149"/>
      <c r="C122" s="149"/>
      <c r="D122" s="86"/>
      <c r="E122" s="86"/>
      <c r="F122" s="86"/>
      <c r="G122" s="86"/>
      <c r="H122" s="149"/>
      <c r="I122" s="6">
        <v>11</v>
      </c>
      <c r="J122" s="7" t="s">
        <v>67</v>
      </c>
      <c r="K122" s="6" t="s">
        <v>4</v>
      </c>
      <c r="L122" s="6"/>
      <c r="M122" s="152"/>
      <c r="N122" s="152"/>
      <c r="O122" s="76"/>
      <c r="P122" s="110"/>
      <c r="Q122" s="81"/>
      <c r="R122" s="81" t="s">
        <v>137</v>
      </c>
      <c r="S122" s="81"/>
      <c r="T122" s="81"/>
      <c r="U122" s="81"/>
      <c r="V122" s="81"/>
      <c r="W122" s="81"/>
      <c r="X122" s="105"/>
    </row>
    <row r="123" spans="1:24" x14ac:dyDescent="0.25">
      <c r="A123" s="146"/>
      <c r="B123" s="149"/>
      <c r="C123" s="149"/>
      <c r="D123" s="86"/>
      <c r="E123" s="86"/>
      <c r="F123" s="86"/>
      <c r="G123" s="86"/>
      <c r="H123" s="149"/>
      <c r="I123" s="6">
        <v>12</v>
      </c>
      <c r="J123" s="7" t="s">
        <v>68</v>
      </c>
      <c r="K123" s="6" t="s">
        <v>4</v>
      </c>
      <c r="L123" s="6"/>
      <c r="M123" s="152"/>
      <c r="N123" s="152"/>
      <c r="O123" s="76"/>
      <c r="P123" s="110"/>
      <c r="Q123" s="81"/>
      <c r="R123" s="81" t="s">
        <v>137</v>
      </c>
      <c r="S123" s="81"/>
      <c r="T123" s="81"/>
      <c r="U123" s="81"/>
      <c r="V123" s="81"/>
      <c r="W123" s="81"/>
      <c r="X123" s="105"/>
    </row>
    <row r="124" spans="1:24" x14ac:dyDescent="0.25">
      <c r="A124" s="146"/>
      <c r="B124" s="149"/>
      <c r="C124" s="149"/>
      <c r="D124" s="86"/>
      <c r="E124" s="86"/>
      <c r="F124" s="86"/>
      <c r="G124" s="86"/>
      <c r="H124" s="149"/>
      <c r="I124" s="6">
        <v>13</v>
      </c>
      <c r="J124" s="7" t="s">
        <v>69</v>
      </c>
      <c r="K124" s="6" t="s">
        <v>4</v>
      </c>
      <c r="L124" s="6"/>
      <c r="M124" s="152"/>
      <c r="N124" s="152"/>
      <c r="O124" s="76"/>
      <c r="P124" s="110"/>
      <c r="Q124" s="81"/>
      <c r="R124" s="81" t="s">
        <v>137</v>
      </c>
      <c r="S124" s="81"/>
      <c r="T124" s="81"/>
      <c r="U124" s="81"/>
      <c r="V124" s="81"/>
      <c r="W124" s="81"/>
      <c r="X124" s="105"/>
    </row>
    <row r="125" spans="1:24" x14ac:dyDescent="0.25">
      <c r="A125" s="146"/>
      <c r="B125" s="149"/>
      <c r="C125" s="149"/>
      <c r="D125" s="86"/>
      <c r="E125" s="86"/>
      <c r="F125" s="86"/>
      <c r="G125" s="86"/>
      <c r="H125" s="149"/>
      <c r="I125" s="6">
        <v>14</v>
      </c>
      <c r="J125" s="7" t="s">
        <v>70</v>
      </c>
      <c r="K125" s="6" t="s">
        <v>4</v>
      </c>
      <c r="L125" s="6"/>
      <c r="M125" s="152"/>
      <c r="N125" s="152"/>
      <c r="O125" s="76"/>
      <c r="P125" s="111"/>
      <c r="Q125" s="82"/>
      <c r="R125" s="82" t="s">
        <v>137</v>
      </c>
      <c r="S125" s="82"/>
      <c r="T125" s="82"/>
      <c r="U125" s="82"/>
      <c r="V125" s="82"/>
      <c r="W125" s="82"/>
      <c r="X125" s="106"/>
    </row>
    <row r="126" spans="1:24" x14ac:dyDescent="0.25">
      <c r="A126" s="146"/>
      <c r="B126" s="149"/>
      <c r="C126" s="149"/>
      <c r="D126" s="86"/>
      <c r="E126" s="86"/>
      <c r="F126" s="86"/>
      <c r="G126" s="86"/>
      <c r="H126" s="149"/>
      <c r="I126" s="6">
        <v>15</v>
      </c>
      <c r="J126" s="7" t="s">
        <v>71</v>
      </c>
      <c r="K126" s="6" t="s">
        <v>4</v>
      </c>
      <c r="L126" s="6"/>
      <c r="M126" s="152"/>
      <c r="N126" s="152"/>
      <c r="O126" s="76"/>
      <c r="P126" s="109">
        <v>4</v>
      </c>
      <c r="Q126" s="83" t="s">
        <v>177</v>
      </c>
      <c r="R126" s="83" t="s">
        <v>137</v>
      </c>
      <c r="S126" s="83" t="s">
        <v>223</v>
      </c>
      <c r="T126" s="83" t="s">
        <v>239</v>
      </c>
      <c r="U126" s="83" t="s">
        <v>196</v>
      </c>
      <c r="V126" s="83"/>
      <c r="W126" s="83"/>
      <c r="X126" s="104" t="s">
        <v>202</v>
      </c>
    </row>
    <row r="127" spans="1:24" x14ac:dyDescent="0.25">
      <c r="A127" s="146"/>
      <c r="B127" s="149"/>
      <c r="C127" s="149"/>
      <c r="D127" s="86"/>
      <c r="E127" s="86"/>
      <c r="F127" s="86"/>
      <c r="G127" s="86"/>
      <c r="H127" s="149"/>
      <c r="I127" s="6">
        <v>16</v>
      </c>
      <c r="J127" s="7" t="s">
        <v>72</v>
      </c>
      <c r="K127" s="6"/>
      <c r="L127" s="6" t="s">
        <v>4</v>
      </c>
      <c r="M127" s="152"/>
      <c r="N127" s="152"/>
      <c r="O127" s="76"/>
      <c r="P127" s="110"/>
      <c r="Q127" s="81"/>
      <c r="R127" s="81" t="s">
        <v>137</v>
      </c>
      <c r="S127" s="81"/>
      <c r="T127" s="81"/>
      <c r="U127" s="81"/>
      <c r="V127" s="81"/>
      <c r="W127" s="81"/>
      <c r="X127" s="105"/>
    </row>
    <row r="128" spans="1:24" x14ac:dyDescent="0.25">
      <c r="A128" s="146"/>
      <c r="B128" s="149"/>
      <c r="C128" s="149"/>
      <c r="D128" s="86"/>
      <c r="E128" s="86"/>
      <c r="F128" s="86"/>
      <c r="G128" s="86"/>
      <c r="H128" s="149"/>
      <c r="I128" s="6">
        <v>17</v>
      </c>
      <c r="J128" s="7" t="s">
        <v>73</v>
      </c>
      <c r="K128" s="6" t="s">
        <v>4</v>
      </c>
      <c r="L128" s="6"/>
      <c r="M128" s="152"/>
      <c r="N128" s="152"/>
      <c r="O128" s="76"/>
      <c r="P128" s="110"/>
      <c r="Q128" s="81"/>
      <c r="R128" s="81" t="s">
        <v>137</v>
      </c>
      <c r="S128" s="81"/>
      <c r="T128" s="81"/>
      <c r="U128" s="81"/>
      <c r="V128" s="81"/>
      <c r="W128" s="81"/>
      <c r="X128" s="105"/>
    </row>
    <row r="129" spans="1:24" x14ac:dyDescent="0.25">
      <c r="A129" s="146"/>
      <c r="B129" s="149"/>
      <c r="C129" s="149"/>
      <c r="D129" s="86"/>
      <c r="E129" s="86"/>
      <c r="F129" s="86"/>
      <c r="G129" s="86"/>
      <c r="H129" s="149"/>
      <c r="I129" s="6">
        <v>18</v>
      </c>
      <c r="J129" s="7" t="s">
        <v>74</v>
      </c>
      <c r="K129" s="6"/>
      <c r="L129" s="6" t="s">
        <v>4</v>
      </c>
      <c r="M129" s="152"/>
      <c r="N129" s="152"/>
      <c r="O129" s="76"/>
      <c r="P129" s="110"/>
      <c r="Q129" s="81"/>
      <c r="R129" s="81" t="s">
        <v>137</v>
      </c>
      <c r="S129" s="81"/>
      <c r="T129" s="81"/>
      <c r="U129" s="81"/>
      <c r="V129" s="81"/>
      <c r="W129" s="81"/>
      <c r="X129" s="105"/>
    </row>
    <row r="130" spans="1:24" x14ac:dyDescent="0.25">
      <c r="A130" s="146"/>
      <c r="B130" s="149"/>
      <c r="C130" s="149"/>
      <c r="D130" s="86"/>
      <c r="E130" s="86"/>
      <c r="F130" s="86"/>
      <c r="G130" s="86"/>
      <c r="H130" s="149"/>
      <c r="I130" s="6">
        <v>19</v>
      </c>
      <c r="J130" s="7" t="s">
        <v>75</v>
      </c>
      <c r="K130" s="6"/>
      <c r="L130" s="6" t="s">
        <v>4</v>
      </c>
      <c r="M130" s="152"/>
      <c r="N130" s="152"/>
      <c r="O130" s="76"/>
      <c r="P130" s="110"/>
      <c r="Q130" s="81"/>
      <c r="R130" s="81" t="s">
        <v>137</v>
      </c>
      <c r="S130" s="81"/>
      <c r="T130" s="81"/>
      <c r="U130" s="81"/>
      <c r="V130" s="81"/>
      <c r="W130" s="81"/>
      <c r="X130" s="105"/>
    </row>
    <row r="131" spans="1:24" customFormat="1" ht="16.5" thickBot="1" x14ac:dyDescent="0.3">
      <c r="A131" s="147"/>
      <c r="B131" s="150"/>
      <c r="C131" s="150"/>
      <c r="D131" s="87"/>
      <c r="E131" s="87"/>
      <c r="F131" s="87"/>
      <c r="G131" s="87"/>
      <c r="H131" s="150"/>
      <c r="I131" s="40">
        <v>20</v>
      </c>
      <c r="J131" s="40" t="s">
        <v>110</v>
      </c>
      <c r="K131" s="40">
        <f>COUNTA(K112:K130)</f>
        <v>12</v>
      </c>
      <c r="L131" s="40">
        <f>COUNTA(L112:L130)</f>
        <v>7</v>
      </c>
      <c r="M131" s="153"/>
      <c r="N131" s="153"/>
      <c r="O131" s="77"/>
      <c r="P131" s="112"/>
      <c r="Q131" s="84"/>
      <c r="R131" s="84" t="s">
        <v>137</v>
      </c>
      <c r="S131" s="84"/>
      <c r="T131" s="84"/>
      <c r="U131" s="84"/>
      <c r="V131" s="84"/>
      <c r="W131" s="84"/>
      <c r="X131" s="107"/>
    </row>
    <row r="132" spans="1:24" x14ac:dyDescent="0.25">
      <c r="A132" s="145">
        <v>7</v>
      </c>
      <c r="B132" s="148" t="s">
        <v>5</v>
      </c>
      <c r="C132" s="148" t="s">
        <v>33</v>
      </c>
      <c r="D132" s="85" t="s">
        <v>179</v>
      </c>
      <c r="E132" s="85" t="s">
        <v>180</v>
      </c>
      <c r="F132" s="85" t="s">
        <v>178</v>
      </c>
      <c r="G132" s="85">
        <v>262</v>
      </c>
      <c r="H132" s="148" t="s">
        <v>112</v>
      </c>
      <c r="I132" s="14">
        <v>1</v>
      </c>
      <c r="J132" s="13" t="s">
        <v>58</v>
      </c>
      <c r="K132" s="14"/>
      <c r="L132" s="14" t="s">
        <v>4</v>
      </c>
      <c r="M132" s="151" t="str">
        <f>IF((K151&gt;=12),"CATASTROFICO",IF(AND(K151&gt;=6,K151&lt;12),"MAYOR","MODERADO"))</f>
        <v>CATASTROFICO</v>
      </c>
      <c r="N132" s="151" t="str">
        <f>IF((G132&gt;5000),"MUY ALTO",IF(AND(G132&gt;=500,G132&lt;=5000),"ALTA",IF(AND(G132&gt;=24,G132&lt;500),"MEDIA",IF(AND(G132&gt;=3,G132&lt;24),"BAJA","MUY BAJO"))))</f>
        <v>MEDIA</v>
      </c>
      <c r="O132" s="75" t="str">
        <f>IF(AND(M132="CATASTROFICO",N132="MUY ALTO"),"CATASTROFICO",IF(AND(M132="CATASTROFICO",N132="ALTA"),"CATASTROFICO",IF(AND(M132="CATASTROFICO",N132="BAJA"),"MAYOR",IF(AND(M132="CATASTROFICO",N132="MEDIA"),"MAYOR",IF(AND(M132="CATASTROFICO",N132="MUY BAJO"),"MODERADO",IF(AND(M132="MAYOR",N132="MUY ALTO"),"CATASTROFICO",IF(AND(M132="MAYOR",N132="ALTO"),"CATASTROFICO",IF(AND(M132="MAYOR",N132="MEDIA"),"MAYOR",IF(AND(M132="MAYOR",N132="BAJA"),"MAYOR",IF(AND(M132="MAYOR",N132="MUY BAJO"),"MODERADO",IF(AND(M132="MODERADO",N132="MUY ALTO"),"CATASTROFICO",IF(AND(M132="MODERADO",N132="ALTO"),"CATASTROFICO",IF(AND(M132="MODERADO",N132="MEDIA"),"MAYOR",IF(AND(M132="MODERADO",N132="BAJA"),"MAYOR",IF(AND(M132="MODERADO",N132="MUY BAJO"),"MODERADO")))))))))))))))</f>
        <v>MAYOR</v>
      </c>
      <c r="P132" s="113">
        <v>1</v>
      </c>
      <c r="Q132" s="80" t="s">
        <v>181</v>
      </c>
      <c r="R132" s="80" t="s">
        <v>137</v>
      </c>
      <c r="S132" s="80" t="s">
        <v>225</v>
      </c>
      <c r="T132" s="80" t="s">
        <v>240</v>
      </c>
      <c r="U132" s="80" t="s">
        <v>196</v>
      </c>
      <c r="V132" s="80"/>
      <c r="W132" s="80"/>
      <c r="X132" s="108" t="s">
        <v>202</v>
      </c>
    </row>
    <row r="133" spans="1:24" x14ac:dyDescent="0.25">
      <c r="A133" s="146"/>
      <c r="B133" s="149"/>
      <c r="C133" s="149"/>
      <c r="D133" s="86"/>
      <c r="E133" s="86"/>
      <c r="F133" s="86"/>
      <c r="G133" s="86"/>
      <c r="H133" s="149"/>
      <c r="I133" s="6">
        <v>2</v>
      </c>
      <c r="J133" s="7" t="s">
        <v>59</v>
      </c>
      <c r="K133" s="6" t="s">
        <v>4</v>
      </c>
      <c r="L133" s="6"/>
      <c r="M133" s="152"/>
      <c r="N133" s="152"/>
      <c r="O133" s="76"/>
      <c r="P133" s="110"/>
      <c r="Q133" s="81"/>
      <c r="R133" s="81" t="s">
        <v>137</v>
      </c>
      <c r="S133" s="81"/>
      <c r="T133" s="81"/>
      <c r="U133" s="81"/>
      <c r="V133" s="81"/>
      <c r="W133" s="81"/>
      <c r="X133" s="105"/>
    </row>
    <row r="134" spans="1:24" x14ac:dyDescent="0.25">
      <c r="A134" s="146"/>
      <c r="B134" s="149"/>
      <c r="C134" s="149"/>
      <c r="D134" s="86"/>
      <c r="E134" s="86"/>
      <c r="F134" s="86"/>
      <c r="G134" s="86"/>
      <c r="H134" s="149"/>
      <c r="I134" s="6">
        <v>3</v>
      </c>
      <c r="J134" s="7" t="s">
        <v>60</v>
      </c>
      <c r="K134" s="6" t="s">
        <v>4</v>
      </c>
      <c r="L134" s="6"/>
      <c r="M134" s="152"/>
      <c r="N134" s="152"/>
      <c r="O134" s="76"/>
      <c r="P134" s="110"/>
      <c r="Q134" s="81"/>
      <c r="R134" s="81" t="s">
        <v>137</v>
      </c>
      <c r="S134" s="81"/>
      <c r="T134" s="81"/>
      <c r="U134" s="81"/>
      <c r="V134" s="81"/>
      <c r="W134" s="81"/>
      <c r="X134" s="105"/>
    </row>
    <row r="135" spans="1:24" x14ac:dyDescent="0.25">
      <c r="A135" s="146"/>
      <c r="B135" s="149"/>
      <c r="C135" s="149"/>
      <c r="D135" s="86"/>
      <c r="E135" s="86"/>
      <c r="F135" s="86"/>
      <c r="G135" s="86"/>
      <c r="H135" s="149"/>
      <c r="I135" s="6">
        <v>4</v>
      </c>
      <c r="J135" s="7" t="s">
        <v>61</v>
      </c>
      <c r="K135" s="6"/>
      <c r="L135" s="6" t="s">
        <v>4</v>
      </c>
      <c r="M135" s="152"/>
      <c r="N135" s="152"/>
      <c r="O135" s="76"/>
      <c r="P135" s="110"/>
      <c r="Q135" s="81"/>
      <c r="R135" s="81" t="s">
        <v>137</v>
      </c>
      <c r="S135" s="81"/>
      <c r="T135" s="81"/>
      <c r="U135" s="81"/>
      <c r="V135" s="81"/>
      <c r="W135" s="81"/>
      <c r="X135" s="105"/>
    </row>
    <row r="136" spans="1:24" x14ac:dyDescent="0.25">
      <c r="A136" s="146"/>
      <c r="B136" s="149"/>
      <c r="C136" s="149"/>
      <c r="D136" s="86"/>
      <c r="E136" s="86"/>
      <c r="F136" s="86"/>
      <c r="G136" s="86"/>
      <c r="H136" s="149"/>
      <c r="I136" s="6">
        <v>5</v>
      </c>
      <c r="J136" s="7" t="s">
        <v>62</v>
      </c>
      <c r="K136" s="6" t="s">
        <v>4</v>
      </c>
      <c r="L136" s="6"/>
      <c r="M136" s="152"/>
      <c r="N136" s="152"/>
      <c r="O136" s="76"/>
      <c r="P136" s="110"/>
      <c r="Q136" s="81"/>
      <c r="R136" s="81" t="s">
        <v>137</v>
      </c>
      <c r="S136" s="81"/>
      <c r="T136" s="81"/>
      <c r="U136" s="81"/>
      <c r="V136" s="81"/>
      <c r="W136" s="81"/>
      <c r="X136" s="105"/>
    </row>
    <row r="137" spans="1:24" x14ac:dyDescent="0.25">
      <c r="A137" s="146"/>
      <c r="B137" s="149"/>
      <c r="C137" s="149"/>
      <c r="D137" s="86"/>
      <c r="E137" s="86"/>
      <c r="F137" s="86"/>
      <c r="G137" s="86"/>
      <c r="H137" s="149"/>
      <c r="I137" s="6">
        <v>6</v>
      </c>
      <c r="J137" s="7" t="s">
        <v>63</v>
      </c>
      <c r="K137" s="6"/>
      <c r="L137" s="6" t="s">
        <v>4</v>
      </c>
      <c r="M137" s="152"/>
      <c r="N137" s="152"/>
      <c r="O137" s="76"/>
      <c r="P137" s="110"/>
      <c r="Q137" s="81"/>
      <c r="R137" s="81" t="s">
        <v>137</v>
      </c>
      <c r="S137" s="81"/>
      <c r="T137" s="81"/>
      <c r="U137" s="81"/>
      <c r="V137" s="81"/>
      <c r="W137" s="81"/>
      <c r="X137" s="105"/>
    </row>
    <row r="138" spans="1:24" x14ac:dyDescent="0.25">
      <c r="A138" s="146"/>
      <c r="B138" s="149"/>
      <c r="C138" s="149"/>
      <c r="D138" s="86"/>
      <c r="E138" s="86"/>
      <c r="F138" s="86"/>
      <c r="G138" s="86"/>
      <c r="H138" s="149"/>
      <c r="I138" s="6">
        <v>7</v>
      </c>
      <c r="J138" s="7" t="s">
        <v>64</v>
      </c>
      <c r="K138" s="6" t="s">
        <v>4</v>
      </c>
      <c r="L138" s="6"/>
      <c r="M138" s="152"/>
      <c r="N138" s="152"/>
      <c r="O138" s="76"/>
      <c r="P138" s="111"/>
      <c r="Q138" s="82"/>
      <c r="R138" s="82" t="s">
        <v>137</v>
      </c>
      <c r="S138" s="82"/>
      <c r="T138" s="82"/>
      <c r="U138" s="82"/>
      <c r="V138" s="82"/>
      <c r="W138" s="82"/>
      <c r="X138" s="106"/>
    </row>
    <row r="139" spans="1:24" ht="31.5" x14ac:dyDescent="0.25">
      <c r="A139" s="146"/>
      <c r="B139" s="149"/>
      <c r="C139" s="149"/>
      <c r="D139" s="86"/>
      <c r="E139" s="86"/>
      <c r="F139" s="86"/>
      <c r="G139" s="86"/>
      <c r="H139" s="149"/>
      <c r="I139" s="46">
        <v>8</v>
      </c>
      <c r="J139" s="12" t="s">
        <v>76</v>
      </c>
      <c r="K139" s="6"/>
      <c r="L139" s="6" t="s">
        <v>4</v>
      </c>
      <c r="M139" s="152"/>
      <c r="N139" s="152"/>
      <c r="O139" s="76"/>
      <c r="P139" s="109">
        <v>2</v>
      </c>
      <c r="Q139" s="83" t="s">
        <v>182</v>
      </c>
      <c r="R139" s="83" t="s">
        <v>137</v>
      </c>
      <c r="S139" s="83" t="s">
        <v>226</v>
      </c>
      <c r="T139" s="83" t="s">
        <v>239</v>
      </c>
      <c r="U139" s="83" t="s">
        <v>196</v>
      </c>
      <c r="V139" s="83"/>
      <c r="W139" s="83"/>
      <c r="X139" s="104" t="s">
        <v>202</v>
      </c>
    </row>
    <row r="140" spans="1:24" x14ac:dyDescent="0.25">
      <c r="A140" s="146"/>
      <c r="B140" s="149"/>
      <c r="C140" s="149"/>
      <c r="D140" s="86"/>
      <c r="E140" s="86"/>
      <c r="F140" s="86"/>
      <c r="G140" s="86"/>
      <c r="H140" s="149"/>
      <c r="I140" s="6">
        <v>9</v>
      </c>
      <c r="J140" s="7" t="s">
        <v>65</v>
      </c>
      <c r="K140" s="6" t="s">
        <v>4</v>
      </c>
      <c r="L140" s="6"/>
      <c r="M140" s="152"/>
      <c r="N140" s="152"/>
      <c r="O140" s="76"/>
      <c r="P140" s="110"/>
      <c r="Q140" s="81"/>
      <c r="R140" s="81" t="s">
        <v>137</v>
      </c>
      <c r="S140" s="81"/>
      <c r="T140" s="81"/>
      <c r="U140" s="81"/>
      <c r="V140" s="81"/>
      <c r="W140" s="81"/>
      <c r="X140" s="105"/>
    </row>
    <row r="141" spans="1:24" x14ac:dyDescent="0.25">
      <c r="A141" s="146"/>
      <c r="B141" s="149"/>
      <c r="C141" s="149"/>
      <c r="D141" s="86"/>
      <c r="E141" s="86"/>
      <c r="F141" s="86"/>
      <c r="G141" s="86"/>
      <c r="H141" s="149"/>
      <c r="I141" s="6">
        <v>10</v>
      </c>
      <c r="J141" s="7" t="s">
        <v>66</v>
      </c>
      <c r="K141" s="6" t="s">
        <v>4</v>
      </c>
      <c r="L141" s="6"/>
      <c r="M141" s="152"/>
      <c r="N141" s="152"/>
      <c r="O141" s="76"/>
      <c r="P141" s="110"/>
      <c r="Q141" s="81"/>
      <c r="R141" s="81" t="s">
        <v>137</v>
      </c>
      <c r="S141" s="81"/>
      <c r="T141" s="81"/>
      <c r="U141" s="81"/>
      <c r="V141" s="81"/>
      <c r="W141" s="81"/>
      <c r="X141" s="105"/>
    </row>
    <row r="142" spans="1:24" x14ac:dyDescent="0.25">
      <c r="A142" s="146"/>
      <c r="B142" s="149"/>
      <c r="C142" s="149"/>
      <c r="D142" s="86"/>
      <c r="E142" s="86"/>
      <c r="F142" s="86"/>
      <c r="G142" s="86"/>
      <c r="H142" s="149"/>
      <c r="I142" s="6">
        <v>11</v>
      </c>
      <c r="J142" s="7" t="s">
        <v>67</v>
      </c>
      <c r="K142" s="6" t="s">
        <v>4</v>
      </c>
      <c r="L142" s="6"/>
      <c r="M142" s="152"/>
      <c r="N142" s="152"/>
      <c r="O142" s="76"/>
      <c r="P142" s="110"/>
      <c r="Q142" s="81"/>
      <c r="R142" s="81" t="s">
        <v>137</v>
      </c>
      <c r="S142" s="81"/>
      <c r="T142" s="81"/>
      <c r="U142" s="81"/>
      <c r="V142" s="81"/>
      <c r="W142" s="81"/>
      <c r="X142" s="105"/>
    </row>
    <row r="143" spans="1:24" x14ac:dyDescent="0.25">
      <c r="A143" s="146"/>
      <c r="B143" s="149"/>
      <c r="C143" s="149"/>
      <c r="D143" s="86"/>
      <c r="E143" s="86"/>
      <c r="F143" s="86"/>
      <c r="G143" s="86"/>
      <c r="H143" s="149"/>
      <c r="I143" s="6">
        <v>12</v>
      </c>
      <c r="J143" s="7" t="s">
        <v>68</v>
      </c>
      <c r="K143" s="6" t="s">
        <v>4</v>
      </c>
      <c r="L143" s="6"/>
      <c r="M143" s="152"/>
      <c r="N143" s="152"/>
      <c r="O143" s="76"/>
      <c r="P143" s="110"/>
      <c r="Q143" s="81"/>
      <c r="R143" s="81" t="s">
        <v>137</v>
      </c>
      <c r="S143" s="81"/>
      <c r="T143" s="81"/>
      <c r="U143" s="81"/>
      <c r="V143" s="81"/>
      <c r="W143" s="81"/>
      <c r="X143" s="105"/>
    </row>
    <row r="144" spans="1:24" x14ac:dyDescent="0.25">
      <c r="A144" s="146"/>
      <c r="B144" s="149"/>
      <c r="C144" s="149"/>
      <c r="D144" s="86"/>
      <c r="E144" s="86"/>
      <c r="F144" s="86"/>
      <c r="G144" s="86"/>
      <c r="H144" s="149"/>
      <c r="I144" s="6">
        <v>13</v>
      </c>
      <c r="J144" s="7" t="s">
        <v>69</v>
      </c>
      <c r="K144" s="6" t="s">
        <v>4</v>
      </c>
      <c r="L144" s="6"/>
      <c r="M144" s="152"/>
      <c r="N144" s="152"/>
      <c r="O144" s="76"/>
      <c r="P144" s="110"/>
      <c r="Q144" s="81"/>
      <c r="R144" s="81" t="s">
        <v>137</v>
      </c>
      <c r="S144" s="81"/>
      <c r="T144" s="81"/>
      <c r="U144" s="81"/>
      <c r="V144" s="81"/>
      <c r="W144" s="81"/>
      <c r="X144" s="105"/>
    </row>
    <row r="145" spans="1:24" x14ac:dyDescent="0.25">
      <c r="A145" s="146"/>
      <c r="B145" s="149"/>
      <c r="C145" s="149"/>
      <c r="D145" s="86"/>
      <c r="E145" s="86"/>
      <c r="F145" s="86"/>
      <c r="G145" s="86"/>
      <c r="H145" s="149"/>
      <c r="I145" s="6">
        <v>14</v>
      </c>
      <c r="J145" s="7" t="s">
        <v>70</v>
      </c>
      <c r="K145" s="6" t="s">
        <v>4</v>
      </c>
      <c r="L145" s="6"/>
      <c r="M145" s="152"/>
      <c r="N145" s="152"/>
      <c r="O145" s="76"/>
      <c r="P145" s="111"/>
      <c r="Q145" s="82"/>
      <c r="R145" s="82" t="s">
        <v>137</v>
      </c>
      <c r="S145" s="82"/>
      <c r="T145" s="82"/>
      <c r="U145" s="82"/>
      <c r="V145" s="82"/>
      <c r="W145" s="82"/>
      <c r="X145" s="106"/>
    </row>
    <row r="146" spans="1:24" x14ac:dyDescent="0.25">
      <c r="A146" s="146"/>
      <c r="B146" s="149"/>
      <c r="C146" s="149"/>
      <c r="D146" s="86"/>
      <c r="E146" s="86"/>
      <c r="F146" s="86"/>
      <c r="G146" s="86"/>
      <c r="H146" s="149"/>
      <c r="I146" s="6">
        <v>15</v>
      </c>
      <c r="J146" s="7" t="s">
        <v>71</v>
      </c>
      <c r="K146" s="6" t="s">
        <v>4</v>
      </c>
      <c r="L146" s="6"/>
      <c r="M146" s="152"/>
      <c r="N146" s="152"/>
      <c r="O146" s="76"/>
      <c r="P146" s="109">
        <v>3</v>
      </c>
      <c r="Q146" s="83" t="s">
        <v>183</v>
      </c>
      <c r="R146" s="83" t="s">
        <v>137</v>
      </c>
      <c r="S146" s="83" t="s">
        <v>227</v>
      </c>
      <c r="T146" s="83" t="s">
        <v>241</v>
      </c>
      <c r="U146" s="83" t="s">
        <v>196</v>
      </c>
      <c r="V146" s="83"/>
      <c r="W146" s="83"/>
      <c r="X146" s="104" t="s">
        <v>202</v>
      </c>
    </row>
    <row r="147" spans="1:24" x14ac:dyDescent="0.25">
      <c r="A147" s="146"/>
      <c r="B147" s="149"/>
      <c r="C147" s="149"/>
      <c r="D147" s="86"/>
      <c r="E147" s="86"/>
      <c r="F147" s="86"/>
      <c r="G147" s="86"/>
      <c r="H147" s="149"/>
      <c r="I147" s="6">
        <v>16</v>
      </c>
      <c r="J147" s="7" t="s">
        <v>72</v>
      </c>
      <c r="K147" s="6"/>
      <c r="L147" s="6" t="s">
        <v>4</v>
      </c>
      <c r="M147" s="152"/>
      <c r="N147" s="152"/>
      <c r="O147" s="76"/>
      <c r="P147" s="110"/>
      <c r="Q147" s="81"/>
      <c r="R147" s="81" t="s">
        <v>137</v>
      </c>
      <c r="S147" s="81"/>
      <c r="T147" s="81"/>
      <c r="U147" s="81"/>
      <c r="V147" s="81"/>
      <c r="W147" s="81"/>
      <c r="X147" s="105"/>
    </row>
    <row r="148" spans="1:24" x14ac:dyDescent="0.25">
      <c r="A148" s="146"/>
      <c r="B148" s="149"/>
      <c r="C148" s="149"/>
      <c r="D148" s="86"/>
      <c r="E148" s="86"/>
      <c r="F148" s="86"/>
      <c r="G148" s="86"/>
      <c r="H148" s="149"/>
      <c r="I148" s="6">
        <v>17</v>
      </c>
      <c r="J148" s="7" t="s">
        <v>73</v>
      </c>
      <c r="K148" s="6" t="s">
        <v>4</v>
      </c>
      <c r="L148" s="6"/>
      <c r="M148" s="152"/>
      <c r="N148" s="152"/>
      <c r="O148" s="76"/>
      <c r="P148" s="110"/>
      <c r="Q148" s="81"/>
      <c r="R148" s="81" t="s">
        <v>137</v>
      </c>
      <c r="S148" s="81"/>
      <c r="T148" s="81"/>
      <c r="U148" s="81"/>
      <c r="V148" s="81"/>
      <c r="W148" s="81"/>
      <c r="X148" s="105"/>
    </row>
    <row r="149" spans="1:24" x14ac:dyDescent="0.25">
      <c r="A149" s="146"/>
      <c r="B149" s="149"/>
      <c r="C149" s="149"/>
      <c r="D149" s="86"/>
      <c r="E149" s="86"/>
      <c r="F149" s="86"/>
      <c r="G149" s="86"/>
      <c r="H149" s="149"/>
      <c r="I149" s="6">
        <v>18</v>
      </c>
      <c r="J149" s="7" t="s">
        <v>74</v>
      </c>
      <c r="K149" s="6"/>
      <c r="L149" s="6" t="s">
        <v>4</v>
      </c>
      <c r="M149" s="152"/>
      <c r="N149" s="152"/>
      <c r="O149" s="76"/>
      <c r="P149" s="110"/>
      <c r="Q149" s="81"/>
      <c r="R149" s="81" t="s">
        <v>137</v>
      </c>
      <c r="S149" s="81"/>
      <c r="T149" s="81"/>
      <c r="U149" s="81"/>
      <c r="V149" s="81"/>
      <c r="W149" s="81"/>
      <c r="X149" s="105"/>
    </row>
    <row r="150" spans="1:24" x14ac:dyDescent="0.25">
      <c r="A150" s="146"/>
      <c r="B150" s="149"/>
      <c r="C150" s="149"/>
      <c r="D150" s="86"/>
      <c r="E150" s="86"/>
      <c r="F150" s="86"/>
      <c r="G150" s="86"/>
      <c r="H150" s="149"/>
      <c r="I150" s="6">
        <v>19</v>
      </c>
      <c r="J150" s="7" t="s">
        <v>75</v>
      </c>
      <c r="K150" s="6"/>
      <c r="L150" s="6" t="s">
        <v>4</v>
      </c>
      <c r="M150" s="152"/>
      <c r="N150" s="152"/>
      <c r="O150" s="76"/>
      <c r="P150" s="110"/>
      <c r="Q150" s="81"/>
      <c r="R150" s="81" t="s">
        <v>137</v>
      </c>
      <c r="S150" s="81"/>
      <c r="T150" s="81"/>
      <c r="U150" s="81"/>
      <c r="V150" s="81"/>
      <c r="W150" s="81"/>
      <c r="X150" s="105"/>
    </row>
    <row r="151" spans="1:24" customFormat="1" ht="16.5" thickBot="1" x14ac:dyDescent="0.3">
      <c r="A151" s="147"/>
      <c r="B151" s="150"/>
      <c r="C151" s="150"/>
      <c r="D151" s="87"/>
      <c r="E151" s="87"/>
      <c r="F151" s="87"/>
      <c r="G151" s="87"/>
      <c r="H151" s="150"/>
      <c r="I151" s="40">
        <v>20</v>
      </c>
      <c r="J151" s="40" t="s">
        <v>110</v>
      </c>
      <c r="K151" s="40">
        <f>COUNTA(K132:K150)</f>
        <v>12</v>
      </c>
      <c r="L151" s="40">
        <f>COUNTA(L132:L150)</f>
        <v>7</v>
      </c>
      <c r="M151" s="153"/>
      <c r="N151" s="153"/>
      <c r="O151" s="77"/>
      <c r="P151" s="112"/>
      <c r="Q151" s="84"/>
      <c r="R151" s="84" t="s">
        <v>137</v>
      </c>
      <c r="S151" s="84"/>
      <c r="T151" s="84"/>
      <c r="U151" s="84"/>
      <c r="V151" s="84"/>
      <c r="W151" s="84"/>
      <c r="X151" s="107"/>
    </row>
    <row r="152" spans="1:24" x14ac:dyDescent="0.25">
      <c r="A152" s="145">
        <v>8</v>
      </c>
      <c r="B152" s="148" t="s">
        <v>77</v>
      </c>
      <c r="C152" s="148" t="s">
        <v>28</v>
      </c>
      <c r="D152" s="85" t="s">
        <v>198</v>
      </c>
      <c r="E152" s="85" t="s">
        <v>185</v>
      </c>
      <c r="F152" s="85" t="s">
        <v>184</v>
      </c>
      <c r="G152" s="85">
        <v>262</v>
      </c>
      <c r="H152" s="148" t="s">
        <v>112</v>
      </c>
      <c r="I152" s="14">
        <v>1</v>
      </c>
      <c r="J152" s="13" t="s">
        <v>58</v>
      </c>
      <c r="K152" s="14"/>
      <c r="L152" s="14" t="s">
        <v>4</v>
      </c>
      <c r="M152" s="151" t="str">
        <f t="shared" ref="M152" si="0">IF((K171&gt;=12),"CATASTROFICO",IF(AND(K171&gt;=6,K171&lt;12),"MAYOR","MODERADO"))</f>
        <v>MAYOR</v>
      </c>
      <c r="N152" s="151" t="str">
        <f t="shared" ref="N152" si="1">IF((G152&gt;5000),"MUY ALTO",IF(AND(G152&gt;=500,G152&lt;=5000),"ALTA",IF(AND(G152&gt;=24,G152&lt;500),"MEDIA",IF(AND(G152&gt;=3,G152&lt;24),"BAJA","MUY BAJO"))))</f>
        <v>MEDIA</v>
      </c>
      <c r="O152" s="75" t="str">
        <f>IF(AND(M152="CATASTROFICO",N152="MUY ALTO"),"CATASTROFICO",IF(AND(M152="CATASTROFICO",N152="ALTA"),"CATASTROFICO",IF(AND(M152="CATASTROFICO",N152="BAJA"),"MAYOR",IF(AND(M152="CATASTROFICO",N152="MEDIA"),"MAYOR",IF(AND(M152="CATASTROFICO",N152="MUY BAJO"),"MODERADO",IF(AND(M152="MAYOR",N152="MUY ALTO"),"CATASTROFICO",IF(AND(M152="MAYOR",N152="ALTO"),"CATASTROFICO",IF(AND(M152="MAYOR",N152="MEDIA"),"MAYOR",IF(AND(M152="MAYOR",N152="BAJA"),"MAYOR",IF(AND(M152="MAYOR",N152="MUY BAJO"),"MODERADO",IF(AND(M152="MODERADO",N152="MUY ALTO"),"CATASTROFICO",IF(AND(M152="MODERADO",N152="ALTO"),"CATASTROFICO",IF(AND(M152="MODERADO",N152="MEDIA"),"MAYOR",IF(AND(M152="MODERADO",N152="BAJA"),"MAYOR",IF(AND(M152="MODERADO",N152="MUY BAJO"),"MODERADO")))))))))))))))</f>
        <v>MAYOR</v>
      </c>
      <c r="P152" s="114">
        <v>1</v>
      </c>
      <c r="Q152" s="85" t="s">
        <v>186</v>
      </c>
      <c r="R152" s="85" t="s">
        <v>137</v>
      </c>
      <c r="S152" s="85" t="s">
        <v>228</v>
      </c>
      <c r="T152" s="85" t="s">
        <v>224</v>
      </c>
      <c r="U152" s="85" t="s">
        <v>196</v>
      </c>
      <c r="V152" s="85"/>
      <c r="W152" s="85"/>
      <c r="X152" s="103" t="s">
        <v>202</v>
      </c>
    </row>
    <row r="153" spans="1:24" x14ac:dyDescent="0.25">
      <c r="A153" s="146"/>
      <c r="B153" s="149"/>
      <c r="C153" s="149"/>
      <c r="D153" s="86"/>
      <c r="E153" s="86"/>
      <c r="F153" s="86"/>
      <c r="G153" s="86"/>
      <c r="H153" s="149"/>
      <c r="I153" s="6">
        <v>2</v>
      </c>
      <c r="J153" s="7" t="s">
        <v>59</v>
      </c>
      <c r="K153" s="6" t="s">
        <v>4</v>
      </c>
      <c r="L153" s="6"/>
      <c r="M153" s="152"/>
      <c r="N153" s="152"/>
      <c r="O153" s="76"/>
      <c r="P153" s="115"/>
      <c r="Q153" s="86"/>
      <c r="R153" s="86" t="s">
        <v>137</v>
      </c>
      <c r="S153" s="86"/>
      <c r="T153" s="86"/>
      <c r="U153" s="86"/>
      <c r="V153" s="86"/>
      <c r="W153" s="86"/>
      <c r="X153" s="97"/>
    </row>
    <row r="154" spans="1:24" x14ac:dyDescent="0.25">
      <c r="A154" s="146"/>
      <c r="B154" s="149"/>
      <c r="C154" s="149"/>
      <c r="D154" s="86"/>
      <c r="E154" s="86"/>
      <c r="F154" s="86"/>
      <c r="G154" s="86"/>
      <c r="H154" s="149"/>
      <c r="I154" s="6">
        <v>3</v>
      </c>
      <c r="J154" s="7" t="s">
        <v>60</v>
      </c>
      <c r="K154" s="6" t="s">
        <v>4</v>
      </c>
      <c r="L154" s="6"/>
      <c r="M154" s="152"/>
      <c r="N154" s="152"/>
      <c r="O154" s="76"/>
      <c r="P154" s="115"/>
      <c r="Q154" s="86"/>
      <c r="R154" s="86" t="s">
        <v>137</v>
      </c>
      <c r="S154" s="86"/>
      <c r="T154" s="86"/>
      <c r="U154" s="86"/>
      <c r="V154" s="86"/>
      <c r="W154" s="86"/>
      <c r="X154" s="97"/>
    </row>
    <row r="155" spans="1:24" x14ac:dyDescent="0.25">
      <c r="A155" s="146"/>
      <c r="B155" s="149"/>
      <c r="C155" s="149"/>
      <c r="D155" s="86"/>
      <c r="E155" s="86"/>
      <c r="F155" s="86"/>
      <c r="G155" s="86"/>
      <c r="H155" s="149"/>
      <c r="I155" s="6">
        <v>4</v>
      </c>
      <c r="J155" s="7" t="s">
        <v>61</v>
      </c>
      <c r="K155" s="6" t="s">
        <v>4</v>
      </c>
      <c r="L155" s="6"/>
      <c r="M155" s="152"/>
      <c r="N155" s="152"/>
      <c r="O155" s="76"/>
      <c r="P155" s="115"/>
      <c r="Q155" s="86"/>
      <c r="R155" s="86" t="s">
        <v>137</v>
      </c>
      <c r="S155" s="86"/>
      <c r="T155" s="86"/>
      <c r="U155" s="86"/>
      <c r="V155" s="86"/>
      <c r="W155" s="86"/>
      <c r="X155" s="97"/>
    </row>
    <row r="156" spans="1:24" x14ac:dyDescent="0.25">
      <c r="A156" s="146"/>
      <c r="B156" s="149"/>
      <c r="C156" s="149"/>
      <c r="D156" s="86"/>
      <c r="E156" s="86"/>
      <c r="F156" s="86"/>
      <c r="G156" s="86"/>
      <c r="H156" s="149"/>
      <c r="I156" s="6">
        <v>5</v>
      </c>
      <c r="J156" s="7" t="s">
        <v>62</v>
      </c>
      <c r="K156" s="6" t="s">
        <v>4</v>
      </c>
      <c r="L156" s="6"/>
      <c r="M156" s="152"/>
      <c r="N156" s="152"/>
      <c r="O156" s="76"/>
      <c r="P156" s="115"/>
      <c r="Q156" s="86"/>
      <c r="R156" s="86" t="s">
        <v>137</v>
      </c>
      <c r="S156" s="86"/>
      <c r="T156" s="86"/>
      <c r="U156" s="86"/>
      <c r="V156" s="86"/>
      <c r="W156" s="86"/>
      <c r="X156" s="97"/>
    </row>
    <row r="157" spans="1:24" x14ac:dyDescent="0.25">
      <c r="A157" s="146"/>
      <c r="B157" s="149"/>
      <c r="C157" s="149"/>
      <c r="D157" s="86"/>
      <c r="E157" s="86"/>
      <c r="F157" s="86"/>
      <c r="G157" s="86"/>
      <c r="H157" s="149"/>
      <c r="I157" s="6">
        <v>6</v>
      </c>
      <c r="J157" s="7" t="s">
        <v>63</v>
      </c>
      <c r="K157" s="6"/>
      <c r="L157" s="6" t="s">
        <v>4</v>
      </c>
      <c r="M157" s="152"/>
      <c r="N157" s="152"/>
      <c r="O157" s="76"/>
      <c r="P157" s="115"/>
      <c r="Q157" s="86"/>
      <c r="R157" s="86" t="s">
        <v>137</v>
      </c>
      <c r="S157" s="86"/>
      <c r="T157" s="86"/>
      <c r="U157" s="86"/>
      <c r="V157" s="86"/>
      <c r="W157" s="86"/>
      <c r="X157" s="97"/>
    </row>
    <row r="158" spans="1:24" x14ac:dyDescent="0.25">
      <c r="A158" s="146"/>
      <c r="B158" s="149"/>
      <c r="C158" s="149"/>
      <c r="D158" s="86"/>
      <c r="E158" s="86"/>
      <c r="F158" s="86"/>
      <c r="G158" s="86"/>
      <c r="H158" s="149"/>
      <c r="I158" s="6">
        <v>7</v>
      </c>
      <c r="J158" s="7" t="s">
        <v>64</v>
      </c>
      <c r="K158" s="6" t="s">
        <v>4</v>
      </c>
      <c r="L158" s="6"/>
      <c r="M158" s="152"/>
      <c r="N158" s="152"/>
      <c r="O158" s="76"/>
      <c r="P158" s="115"/>
      <c r="Q158" s="86"/>
      <c r="R158" s="86" t="s">
        <v>137</v>
      </c>
      <c r="S158" s="86"/>
      <c r="T158" s="86"/>
      <c r="U158" s="86"/>
      <c r="V158" s="86"/>
      <c r="W158" s="86"/>
      <c r="X158" s="97"/>
    </row>
    <row r="159" spans="1:24" ht="31.5" x14ac:dyDescent="0.25">
      <c r="A159" s="146"/>
      <c r="B159" s="149"/>
      <c r="C159" s="149"/>
      <c r="D159" s="86"/>
      <c r="E159" s="86"/>
      <c r="F159" s="86"/>
      <c r="G159" s="86"/>
      <c r="H159" s="149"/>
      <c r="I159" s="46">
        <v>8</v>
      </c>
      <c r="J159" s="12" t="s">
        <v>76</v>
      </c>
      <c r="K159" s="6"/>
      <c r="L159" s="6" t="s">
        <v>4</v>
      </c>
      <c r="M159" s="152"/>
      <c r="N159" s="152"/>
      <c r="O159" s="76"/>
      <c r="P159" s="115">
        <v>2</v>
      </c>
      <c r="Q159" s="86" t="s">
        <v>187</v>
      </c>
      <c r="R159" s="86" t="s">
        <v>137</v>
      </c>
      <c r="S159" s="86" t="s">
        <v>229</v>
      </c>
      <c r="T159" s="86" t="s">
        <v>199</v>
      </c>
      <c r="U159" s="86" t="s">
        <v>196</v>
      </c>
      <c r="V159" s="86"/>
      <c r="W159" s="86"/>
      <c r="X159" s="97" t="s">
        <v>202</v>
      </c>
    </row>
    <row r="160" spans="1:24" x14ac:dyDescent="0.25">
      <c r="A160" s="146"/>
      <c r="B160" s="149"/>
      <c r="C160" s="149"/>
      <c r="D160" s="86"/>
      <c r="E160" s="86"/>
      <c r="F160" s="86"/>
      <c r="G160" s="86"/>
      <c r="H160" s="149"/>
      <c r="I160" s="6">
        <v>9</v>
      </c>
      <c r="J160" s="7" t="s">
        <v>65</v>
      </c>
      <c r="K160" s="6"/>
      <c r="L160" s="6" t="s">
        <v>4</v>
      </c>
      <c r="M160" s="152"/>
      <c r="N160" s="152"/>
      <c r="O160" s="76"/>
      <c r="P160" s="115"/>
      <c r="Q160" s="86"/>
      <c r="R160" s="86" t="s">
        <v>137</v>
      </c>
      <c r="S160" s="86"/>
      <c r="T160" s="86"/>
      <c r="U160" s="86"/>
      <c r="V160" s="86"/>
      <c r="W160" s="86"/>
      <c r="X160" s="97"/>
    </row>
    <row r="161" spans="1:24" x14ac:dyDescent="0.25">
      <c r="A161" s="146"/>
      <c r="B161" s="149"/>
      <c r="C161" s="149"/>
      <c r="D161" s="86"/>
      <c r="E161" s="86"/>
      <c r="F161" s="86"/>
      <c r="G161" s="86"/>
      <c r="H161" s="149"/>
      <c r="I161" s="6">
        <v>10</v>
      </c>
      <c r="J161" s="7" t="s">
        <v>66</v>
      </c>
      <c r="K161" s="6" t="s">
        <v>4</v>
      </c>
      <c r="L161" s="6"/>
      <c r="M161" s="152"/>
      <c r="N161" s="152"/>
      <c r="O161" s="76"/>
      <c r="P161" s="115"/>
      <c r="Q161" s="86"/>
      <c r="R161" s="86" t="s">
        <v>137</v>
      </c>
      <c r="S161" s="86"/>
      <c r="T161" s="86"/>
      <c r="U161" s="86"/>
      <c r="V161" s="86"/>
      <c r="W161" s="86"/>
      <c r="X161" s="97"/>
    </row>
    <row r="162" spans="1:24" x14ac:dyDescent="0.25">
      <c r="A162" s="146"/>
      <c r="B162" s="149"/>
      <c r="C162" s="149"/>
      <c r="D162" s="86"/>
      <c r="E162" s="86"/>
      <c r="F162" s="86"/>
      <c r="G162" s="86"/>
      <c r="H162" s="149"/>
      <c r="I162" s="6">
        <v>11</v>
      </c>
      <c r="J162" s="7" t="s">
        <v>67</v>
      </c>
      <c r="K162" s="6" t="s">
        <v>4</v>
      </c>
      <c r="L162" s="6"/>
      <c r="M162" s="152"/>
      <c r="N162" s="152"/>
      <c r="O162" s="76"/>
      <c r="P162" s="115"/>
      <c r="Q162" s="86"/>
      <c r="R162" s="86" t="s">
        <v>137</v>
      </c>
      <c r="S162" s="86"/>
      <c r="T162" s="86"/>
      <c r="U162" s="86"/>
      <c r="V162" s="86"/>
      <c r="W162" s="86"/>
      <c r="X162" s="97"/>
    </row>
    <row r="163" spans="1:24" x14ac:dyDescent="0.25">
      <c r="A163" s="146"/>
      <c r="B163" s="149"/>
      <c r="C163" s="149"/>
      <c r="D163" s="86"/>
      <c r="E163" s="86"/>
      <c r="F163" s="86"/>
      <c r="G163" s="86"/>
      <c r="H163" s="149"/>
      <c r="I163" s="6">
        <v>12</v>
      </c>
      <c r="J163" s="7" t="s">
        <v>68</v>
      </c>
      <c r="K163" s="6" t="s">
        <v>4</v>
      </c>
      <c r="L163" s="6"/>
      <c r="M163" s="152"/>
      <c r="N163" s="152"/>
      <c r="O163" s="76"/>
      <c r="P163" s="115"/>
      <c r="Q163" s="86"/>
      <c r="R163" s="86" t="s">
        <v>137</v>
      </c>
      <c r="S163" s="86"/>
      <c r="T163" s="86"/>
      <c r="U163" s="86"/>
      <c r="V163" s="86"/>
      <c r="W163" s="86"/>
      <c r="X163" s="97"/>
    </row>
    <row r="164" spans="1:24" x14ac:dyDescent="0.25">
      <c r="A164" s="146"/>
      <c r="B164" s="149"/>
      <c r="C164" s="149"/>
      <c r="D164" s="86"/>
      <c r="E164" s="86"/>
      <c r="F164" s="86"/>
      <c r="G164" s="86"/>
      <c r="H164" s="149"/>
      <c r="I164" s="6">
        <v>13</v>
      </c>
      <c r="J164" s="7" t="s">
        <v>69</v>
      </c>
      <c r="K164" s="6" t="s">
        <v>4</v>
      </c>
      <c r="L164" s="6"/>
      <c r="M164" s="152"/>
      <c r="N164" s="152"/>
      <c r="O164" s="76"/>
      <c r="P164" s="115"/>
      <c r="Q164" s="86"/>
      <c r="R164" s="86" t="s">
        <v>137</v>
      </c>
      <c r="S164" s="86"/>
      <c r="T164" s="86"/>
      <c r="U164" s="86"/>
      <c r="V164" s="86"/>
      <c r="W164" s="86"/>
      <c r="X164" s="97"/>
    </row>
    <row r="165" spans="1:24" x14ac:dyDescent="0.25">
      <c r="A165" s="146"/>
      <c r="B165" s="149"/>
      <c r="C165" s="149"/>
      <c r="D165" s="86"/>
      <c r="E165" s="86"/>
      <c r="F165" s="86"/>
      <c r="G165" s="86"/>
      <c r="H165" s="149"/>
      <c r="I165" s="6">
        <v>14</v>
      </c>
      <c r="J165" s="7" t="s">
        <v>70</v>
      </c>
      <c r="K165" s="6" t="s">
        <v>4</v>
      </c>
      <c r="L165" s="6"/>
      <c r="M165" s="152"/>
      <c r="N165" s="152"/>
      <c r="O165" s="76"/>
      <c r="P165" s="115"/>
      <c r="Q165" s="86"/>
      <c r="R165" s="86" t="s">
        <v>137</v>
      </c>
      <c r="S165" s="86"/>
      <c r="T165" s="86"/>
      <c r="U165" s="86"/>
      <c r="V165" s="86"/>
      <c r="W165" s="86"/>
      <c r="X165" s="97"/>
    </row>
    <row r="166" spans="1:24" x14ac:dyDescent="0.25">
      <c r="A166" s="146"/>
      <c r="B166" s="149"/>
      <c r="C166" s="149"/>
      <c r="D166" s="86"/>
      <c r="E166" s="86"/>
      <c r="F166" s="86"/>
      <c r="G166" s="86"/>
      <c r="H166" s="149"/>
      <c r="I166" s="6">
        <v>15</v>
      </c>
      <c r="J166" s="7" t="s">
        <v>71</v>
      </c>
      <c r="K166" s="6"/>
      <c r="L166" s="6" t="s">
        <v>4</v>
      </c>
      <c r="M166" s="152"/>
      <c r="N166" s="152"/>
      <c r="O166" s="76"/>
      <c r="P166" s="115">
        <v>3</v>
      </c>
      <c r="Q166" s="86" t="s">
        <v>188</v>
      </c>
      <c r="R166" s="86" t="s">
        <v>137</v>
      </c>
      <c r="S166" s="86" t="s">
        <v>230</v>
      </c>
      <c r="T166" s="86" t="s">
        <v>199</v>
      </c>
      <c r="U166" s="86" t="s">
        <v>196</v>
      </c>
      <c r="V166" s="86"/>
      <c r="W166" s="86"/>
      <c r="X166" s="97" t="s">
        <v>202</v>
      </c>
    </row>
    <row r="167" spans="1:24" x14ac:dyDescent="0.25">
      <c r="A167" s="146"/>
      <c r="B167" s="149"/>
      <c r="C167" s="149"/>
      <c r="D167" s="86"/>
      <c r="E167" s="86"/>
      <c r="F167" s="86"/>
      <c r="G167" s="86"/>
      <c r="H167" s="149"/>
      <c r="I167" s="6">
        <v>16</v>
      </c>
      <c r="J167" s="7" t="s">
        <v>72</v>
      </c>
      <c r="K167" s="6"/>
      <c r="L167" s="6" t="s">
        <v>4</v>
      </c>
      <c r="M167" s="152"/>
      <c r="N167" s="152"/>
      <c r="O167" s="76"/>
      <c r="P167" s="115"/>
      <c r="Q167" s="86"/>
      <c r="R167" s="86" t="s">
        <v>137</v>
      </c>
      <c r="S167" s="86"/>
      <c r="T167" s="86"/>
      <c r="U167" s="86"/>
      <c r="V167" s="86"/>
      <c r="W167" s="86"/>
      <c r="X167" s="97"/>
    </row>
    <row r="168" spans="1:24" x14ac:dyDescent="0.25">
      <c r="A168" s="146"/>
      <c r="B168" s="149"/>
      <c r="C168" s="149"/>
      <c r="D168" s="86"/>
      <c r="E168" s="86"/>
      <c r="F168" s="86"/>
      <c r="G168" s="86"/>
      <c r="H168" s="149"/>
      <c r="I168" s="6">
        <v>17</v>
      </c>
      <c r="J168" s="7" t="s">
        <v>73</v>
      </c>
      <c r="K168" s="6" t="s">
        <v>4</v>
      </c>
      <c r="L168" s="6"/>
      <c r="M168" s="152"/>
      <c r="N168" s="152"/>
      <c r="O168" s="76"/>
      <c r="P168" s="115"/>
      <c r="Q168" s="86"/>
      <c r="R168" s="86" t="s">
        <v>137</v>
      </c>
      <c r="S168" s="86"/>
      <c r="T168" s="86"/>
      <c r="U168" s="86"/>
      <c r="V168" s="86"/>
      <c r="W168" s="86"/>
      <c r="X168" s="97"/>
    </row>
    <row r="169" spans="1:24" x14ac:dyDescent="0.25">
      <c r="A169" s="146"/>
      <c r="B169" s="149"/>
      <c r="C169" s="149"/>
      <c r="D169" s="86"/>
      <c r="E169" s="86"/>
      <c r="F169" s="86"/>
      <c r="G169" s="86"/>
      <c r="H169" s="149"/>
      <c r="I169" s="6">
        <v>18</v>
      </c>
      <c r="J169" s="7" t="s">
        <v>74</v>
      </c>
      <c r="K169" s="6"/>
      <c r="L169" s="6" t="s">
        <v>4</v>
      </c>
      <c r="M169" s="152"/>
      <c r="N169" s="152"/>
      <c r="O169" s="76"/>
      <c r="P169" s="115"/>
      <c r="Q169" s="86"/>
      <c r="R169" s="86" t="s">
        <v>137</v>
      </c>
      <c r="S169" s="86"/>
      <c r="T169" s="86"/>
      <c r="U169" s="86"/>
      <c r="V169" s="86"/>
      <c r="W169" s="86"/>
      <c r="X169" s="97"/>
    </row>
    <row r="170" spans="1:24" x14ac:dyDescent="0.25">
      <c r="A170" s="146"/>
      <c r="B170" s="149"/>
      <c r="C170" s="149"/>
      <c r="D170" s="86"/>
      <c r="E170" s="86"/>
      <c r="F170" s="86"/>
      <c r="G170" s="86"/>
      <c r="H170" s="149"/>
      <c r="I170" s="6">
        <v>19</v>
      </c>
      <c r="J170" s="7" t="s">
        <v>75</v>
      </c>
      <c r="K170" s="6"/>
      <c r="L170" s="6" t="s">
        <v>4</v>
      </c>
      <c r="M170" s="152"/>
      <c r="N170" s="152"/>
      <c r="O170" s="76"/>
      <c r="P170" s="115"/>
      <c r="Q170" s="86"/>
      <c r="R170" s="86" t="s">
        <v>137</v>
      </c>
      <c r="S170" s="86"/>
      <c r="T170" s="86"/>
      <c r="U170" s="86"/>
      <c r="V170" s="86"/>
      <c r="W170" s="86"/>
      <c r="X170" s="97"/>
    </row>
    <row r="171" spans="1:24" customFormat="1" ht="16.5" thickBot="1" x14ac:dyDescent="0.3">
      <c r="A171" s="147"/>
      <c r="B171" s="150"/>
      <c r="C171" s="150"/>
      <c r="D171" s="87"/>
      <c r="E171" s="87"/>
      <c r="F171" s="87"/>
      <c r="G171" s="87"/>
      <c r="H171" s="150"/>
      <c r="I171" s="40">
        <v>20</v>
      </c>
      <c r="J171" s="40" t="s">
        <v>110</v>
      </c>
      <c r="K171" s="40">
        <f>COUNTA(K152:K170)</f>
        <v>11</v>
      </c>
      <c r="L171" s="40">
        <f>COUNTA(L152:L170)</f>
        <v>8</v>
      </c>
      <c r="M171" s="153"/>
      <c r="N171" s="153"/>
      <c r="O171" s="77"/>
      <c r="P171" s="116"/>
      <c r="Q171" s="87"/>
      <c r="R171" s="87" t="s">
        <v>137</v>
      </c>
      <c r="S171" s="87"/>
      <c r="T171" s="87"/>
      <c r="U171" s="87"/>
      <c r="V171" s="87"/>
      <c r="W171" s="87"/>
      <c r="X171" s="98"/>
    </row>
    <row r="172" spans="1:24" x14ac:dyDescent="0.25">
      <c r="A172" s="122">
        <v>9</v>
      </c>
      <c r="B172" s="101"/>
      <c r="C172" s="101"/>
      <c r="D172" s="82"/>
      <c r="E172" s="82"/>
      <c r="F172" s="82"/>
      <c r="G172" s="82"/>
      <c r="H172" s="101"/>
      <c r="I172" s="43">
        <v>1</v>
      </c>
      <c r="J172" s="44" t="s">
        <v>58</v>
      </c>
      <c r="K172" s="43"/>
      <c r="L172" s="43"/>
      <c r="M172" s="122"/>
      <c r="N172" s="122"/>
      <c r="O172" s="58"/>
      <c r="P172" s="61"/>
      <c r="Q172" s="44"/>
      <c r="R172" s="49" t="s">
        <v>137</v>
      </c>
      <c r="S172" s="44"/>
      <c r="T172" s="44"/>
      <c r="U172" s="44"/>
      <c r="V172" s="44"/>
      <c r="W172" s="44"/>
      <c r="X172" s="44"/>
    </row>
    <row r="173" spans="1:24" x14ac:dyDescent="0.25">
      <c r="A173" s="152"/>
      <c r="B173" s="149"/>
      <c r="C173" s="149"/>
      <c r="D173" s="86"/>
      <c r="E173" s="86"/>
      <c r="F173" s="86"/>
      <c r="G173" s="86"/>
      <c r="H173" s="149"/>
      <c r="I173" s="6">
        <v>2</v>
      </c>
      <c r="J173" s="7" t="s">
        <v>59</v>
      </c>
      <c r="K173" s="6"/>
      <c r="L173" s="6"/>
      <c r="M173" s="152"/>
      <c r="N173" s="152"/>
      <c r="O173" s="52"/>
      <c r="P173" s="62"/>
      <c r="Q173" s="7"/>
      <c r="R173" s="50" t="s">
        <v>137</v>
      </c>
      <c r="S173" s="7"/>
      <c r="T173" s="7"/>
      <c r="U173" s="7"/>
      <c r="V173" s="7"/>
      <c r="W173" s="7"/>
      <c r="X173" s="7"/>
    </row>
    <row r="174" spans="1:24" x14ac:dyDescent="0.25">
      <c r="A174" s="152"/>
      <c r="B174" s="149"/>
      <c r="C174" s="149"/>
      <c r="D174" s="86"/>
      <c r="E174" s="86"/>
      <c r="F174" s="86"/>
      <c r="G174" s="86"/>
      <c r="H174" s="149"/>
      <c r="I174" s="6">
        <v>3</v>
      </c>
      <c r="J174" s="7" t="s">
        <v>60</v>
      </c>
      <c r="K174" s="6"/>
      <c r="L174" s="6"/>
      <c r="M174" s="152"/>
      <c r="N174" s="152"/>
      <c r="O174" s="52"/>
      <c r="P174" s="62"/>
      <c r="Q174" s="7"/>
      <c r="R174" s="50" t="s">
        <v>137</v>
      </c>
      <c r="S174" s="7"/>
      <c r="T174" s="7"/>
      <c r="U174" s="7"/>
      <c r="V174" s="7"/>
      <c r="W174" s="7"/>
      <c r="X174" s="7"/>
    </row>
    <row r="175" spans="1:24" x14ac:dyDescent="0.25">
      <c r="A175" s="152"/>
      <c r="B175" s="149"/>
      <c r="C175" s="149"/>
      <c r="D175" s="86"/>
      <c r="E175" s="86"/>
      <c r="F175" s="86"/>
      <c r="G175" s="86"/>
      <c r="H175" s="149"/>
      <c r="I175" s="6">
        <v>4</v>
      </c>
      <c r="J175" s="7" t="s">
        <v>61</v>
      </c>
      <c r="K175" s="6"/>
      <c r="L175" s="6"/>
      <c r="M175" s="152"/>
      <c r="N175" s="152"/>
      <c r="O175" s="52"/>
      <c r="P175" s="62"/>
      <c r="Q175" s="7"/>
      <c r="R175" s="50" t="s">
        <v>137</v>
      </c>
      <c r="S175" s="7"/>
      <c r="T175" s="7"/>
      <c r="U175" s="7"/>
      <c r="V175" s="7"/>
      <c r="W175" s="7"/>
      <c r="X175" s="7"/>
    </row>
    <row r="176" spans="1:24" x14ac:dyDescent="0.25">
      <c r="A176" s="152"/>
      <c r="B176" s="149"/>
      <c r="C176" s="149"/>
      <c r="D176" s="86"/>
      <c r="E176" s="86"/>
      <c r="F176" s="86"/>
      <c r="G176" s="86"/>
      <c r="H176" s="149"/>
      <c r="I176" s="6">
        <v>5</v>
      </c>
      <c r="J176" s="7" t="s">
        <v>62</v>
      </c>
      <c r="K176" s="6"/>
      <c r="L176" s="6"/>
      <c r="M176" s="152"/>
      <c r="N176" s="152"/>
      <c r="O176" s="52"/>
      <c r="P176" s="62"/>
      <c r="Q176" s="7"/>
      <c r="R176" s="50" t="s">
        <v>137</v>
      </c>
      <c r="S176" s="7"/>
      <c r="T176" s="7"/>
      <c r="U176" s="7"/>
      <c r="V176" s="7"/>
      <c r="W176" s="7"/>
      <c r="X176" s="7"/>
    </row>
    <row r="177" spans="1:24" x14ac:dyDescent="0.25">
      <c r="A177" s="152"/>
      <c r="B177" s="149"/>
      <c r="C177" s="149"/>
      <c r="D177" s="86"/>
      <c r="E177" s="86"/>
      <c r="F177" s="86"/>
      <c r="G177" s="86"/>
      <c r="H177" s="149"/>
      <c r="I177" s="6">
        <v>6</v>
      </c>
      <c r="J177" s="7" t="s">
        <v>63</v>
      </c>
      <c r="K177" s="6"/>
      <c r="L177" s="6"/>
      <c r="M177" s="152"/>
      <c r="N177" s="152"/>
      <c r="O177" s="52"/>
      <c r="P177" s="62"/>
      <c r="Q177" s="7"/>
      <c r="R177" s="50" t="s">
        <v>137</v>
      </c>
      <c r="S177" s="7"/>
      <c r="T177" s="7"/>
      <c r="U177" s="7"/>
      <c r="V177" s="7"/>
      <c r="W177" s="7"/>
      <c r="X177" s="7"/>
    </row>
    <row r="178" spans="1:24" x14ac:dyDescent="0.25">
      <c r="A178" s="152"/>
      <c r="B178" s="149"/>
      <c r="C178" s="149"/>
      <c r="D178" s="86"/>
      <c r="E178" s="86"/>
      <c r="F178" s="86"/>
      <c r="G178" s="86"/>
      <c r="H178" s="149"/>
      <c r="I178" s="6">
        <v>7</v>
      </c>
      <c r="J178" s="7" t="s">
        <v>64</v>
      </c>
      <c r="K178" s="6"/>
      <c r="L178" s="6"/>
      <c r="M178" s="152"/>
      <c r="N178" s="152"/>
      <c r="O178" s="52"/>
      <c r="P178" s="62"/>
      <c r="Q178" s="7"/>
      <c r="R178" s="50" t="s">
        <v>137</v>
      </c>
      <c r="S178" s="7"/>
      <c r="T178" s="7"/>
      <c r="U178" s="7"/>
      <c r="V178" s="7"/>
      <c r="W178" s="7"/>
      <c r="X178" s="7"/>
    </row>
    <row r="179" spans="1:24" ht="31.5" x14ac:dyDescent="0.25">
      <c r="A179" s="152"/>
      <c r="B179" s="149"/>
      <c r="C179" s="149"/>
      <c r="D179" s="86"/>
      <c r="E179" s="86"/>
      <c r="F179" s="86"/>
      <c r="G179" s="86"/>
      <c r="H179" s="149"/>
      <c r="I179" s="46">
        <v>8</v>
      </c>
      <c r="J179" s="12" t="s">
        <v>76</v>
      </c>
      <c r="K179" s="6"/>
      <c r="L179" s="6"/>
      <c r="M179" s="152"/>
      <c r="N179" s="152"/>
      <c r="O179" s="52"/>
      <c r="P179" s="62"/>
      <c r="Q179" s="7"/>
      <c r="R179" s="50" t="s">
        <v>137</v>
      </c>
      <c r="S179" s="7"/>
      <c r="T179" s="7"/>
      <c r="U179" s="7"/>
      <c r="V179" s="7"/>
      <c r="W179" s="7"/>
      <c r="X179" s="7"/>
    </row>
    <row r="180" spans="1:24" x14ac:dyDescent="0.25">
      <c r="A180" s="152"/>
      <c r="B180" s="149"/>
      <c r="C180" s="149"/>
      <c r="D180" s="86"/>
      <c r="E180" s="86"/>
      <c r="F180" s="86"/>
      <c r="G180" s="86"/>
      <c r="H180" s="149"/>
      <c r="I180" s="6">
        <v>9</v>
      </c>
      <c r="J180" s="7" t="s">
        <v>65</v>
      </c>
      <c r="K180" s="6"/>
      <c r="L180" s="6"/>
      <c r="M180" s="152"/>
      <c r="N180" s="152"/>
      <c r="O180" s="52"/>
      <c r="P180" s="62"/>
      <c r="Q180" s="7"/>
      <c r="R180" s="50" t="s">
        <v>137</v>
      </c>
      <c r="S180" s="7"/>
      <c r="T180" s="7"/>
      <c r="U180" s="7"/>
      <c r="V180" s="7"/>
      <c r="W180" s="7"/>
      <c r="X180" s="7"/>
    </row>
    <row r="181" spans="1:24" x14ac:dyDescent="0.25">
      <c r="A181" s="152"/>
      <c r="B181" s="149"/>
      <c r="C181" s="149"/>
      <c r="D181" s="86"/>
      <c r="E181" s="86"/>
      <c r="F181" s="86"/>
      <c r="G181" s="86"/>
      <c r="H181" s="149"/>
      <c r="I181" s="6">
        <v>10</v>
      </c>
      <c r="J181" s="7" t="s">
        <v>66</v>
      </c>
      <c r="K181" s="6"/>
      <c r="L181" s="6"/>
      <c r="M181" s="152"/>
      <c r="N181" s="152"/>
      <c r="O181" s="52"/>
      <c r="P181" s="62"/>
      <c r="Q181" s="7"/>
      <c r="R181" s="50" t="s">
        <v>137</v>
      </c>
      <c r="S181" s="7"/>
      <c r="T181" s="7"/>
      <c r="U181" s="7"/>
      <c r="V181" s="7"/>
      <c r="W181" s="7"/>
      <c r="X181" s="7"/>
    </row>
    <row r="182" spans="1:24" x14ac:dyDescent="0.25">
      <c r="A182" s="152"/>
      <c r="B182" s="149"/>
      <c r="C182" s="149"/>
      <c r="D182" s="86"/>
      <c r="E182" s="86"/>
      <c r="F182" s="86"/>
      <c r="G182" s="86"/>
      <c r="H182" s="149"/>
      <c r="I182" s="6">
        <v>11</v>
      </c>
      <c r="J182" s="7" t="s">
        <v>67</v>
      </c>
      <c r="K182" s="6"/>
      <c r="L182" s="6"/>
      <c r="M182" s="152"/>
      <c r="N182" s="152"/>
      <c r="O182" s="52"/>
      <c r="P182" s="62"/>
      <c r="Q182" s="7"/>
      <c r="R182" s="50" t="s">
        <v>137</v>
      </c>
      <c r="S182" s="7"/>
      <c r="T182" s="7"/>
      <c r="U182" s="7"/>
      <c r="V182" s="7"/>
      <c r="W182" s="7"/>
      <c r="X182" s="7"/>
    </row>
    <row r="183" spans="1:24" x14ac:dyDescent="0.25">
      <c r="A183" s="152"/>
      <c r="B183" s="149"/>
      <c r="C183" s="149"/>
      <c r="D183" s="86"/>
      <c r="E183" s="86"/>
      <c r="F183" s="86"/>
      <c r="G183" s="86"/>
      <c r="H183" s="149"/>
      <c r="I183" s="6">
        <v>12</v>
      </c>
      <c r="J183" s="7" t="s">
        <v>68</v>
      </c>
      <c r="K183" s="6"/>
      <c r="L183" s="6"/>
      <c r="M183" s="152"/>
      <c r="N183" s="152"/>
      <c r="O183" s="52"/>
      <c r="P183" s="62"/>
      <c r="Q183" s="7"/>
      <c r="R183" s="50" t="s">
        <v>137</v>
      </c>
      <c r="S183" s="7"/>
      <c r="T183" s="7"/>
      <c r="U183" s="7"/>
      <c r="V183" s="7"/>
      <c r="W183" s="7"/>
      <c r="X183" s="7"/>
    </row>
    <row r="184" spans="1:24" x14ac:dyDescent="0.25">
      <c r="A184" s="152"/>
      <c r="B184" s="149"/>
      <c r="C184" s="149"/>
      <c r="D184" s="86"/>
      <c r="E184" s="86"/>
      <c r="F184" s="86"/>
      <c r="G184" s="86"/>
      <c r="H184" s="149"/>
      <c r="I184" s="6">
        <v>13</v>
      </c>
      <c r="J184" s="7" t="s">
        <v>69</v>
      </c>
      <c r="K184" s="6"/>
      <c r="L184" s="6"/>
      <c r="M184" s="152"/>
      <c r="N184" s="152"/>
      <c r="O184" s="52"/>
      <c r="P184" s="62"/>
      <c r="Q184" s="7"/>
      <c r="R184" s="50" t="s">
        <v>137</v>
      </c>
      <c r="S184" s="7"/>
      <c r="T184" s="7"/>
      <c r="U184" s="7"/>
      <c r="V184" s="7"/>
      <c r="W184" s="7"/>
      <c r="X184" s="7"/>
    </row>
    <row r="185" spans="1:24" x14ac:dyDescent="0.25">
      <c r="A185" s="152"/>
      <c r="B185" s="149"/>
      <c r="C185" s="149"/>
      <c r="D185" s="86"/>
      <c r="E185" s="86"/>
      <c r="F185" s="86"/>
      <c r="G185" s="86"/>
      <c r="H185" s="149"/>
      <c r="I185" s="6">
        <v>14</v>
      </c>
      <c r="J185" s="7" t="s">
        <v>70</v>
      </c>
      <c r="K185" s="6"/>
      <c r="L185" s="6"/>
      <c r="M185" s="152"/>
      <c r="N185" s="152"/>
      <c r="O185" s="52"/>
      <c r="P185" s="62"/>
      <c r="Q185" s="7"/>
      <c r="R185" s="50" t="s">
        <v>137</v>
      </c>
      <c r="S185" s="7"/>
      <c r="T185" s="7"/>
      <c r="U185" s="7"/>
      <c r="V185" s="7"/>
      <c r="W185" s="7"/>
      <c r="X185" s="7"/>
    </row>
    <row r="186" spans="1:24" x14ac:dyDescent="0.25">
      <c r="A186" s="152"/>
      <c r="B186" s="149"/>
      <c r="C186" s="149"/>
      <c r="D186" s="86"/>
      <c r="E186" s="86"/>
      <c r="F186" s="86"/>
      <c r="G186" s="86"/>
      <c r="H186" s="149"/>
      <c r="I186" s="6">
        <v>15</v>
      </c>
      <c r="J186" s="7" t="s">
        <v>71</v>
      </c>
      <c r="K186" s="6"/>
      <c r="L186" s="6"/>
      <c r="M186" s="152"/>
      <c r="N186" s="152"/>
      <c r="O186" s="52"/>
      <c r="P186" s="62"/>
      <c r="Q186" s="7"/>
      <c r="R186" s="50" t="s">
        <v>137</v>
      </c>
      <c r="S186" s="7"/>
      <c r="T186" s="7"/>
      <c r="U186" s="7"/>
      <c r="V186" s="7"/>
      <c r="W186" s="7"/>
      <c r="X186" s="7"/>
    </row>
    <row r="187" spans="1:24" x14ac:dyDescent="0.25">
      <c r="A187" s="152"/>
      <c r="B187" s="149"/>
      <c r="C187" s="149"/>
      <c r="D187" s="86"/>
      <c r="E187" s="86"/>
      <c r="F187" s="86"/>
      <c r="G187" s="86"/>
      <c r="H187" s="149"/>
      <c r="I187" s="6">
        <v>16</v>
      </c>
      <c r="J187" s="7" t="s">
        <v>72</v>
      </c>
      <c r="K187" s="6"/>
      <c r="L187" s="6"/>
      <c r="M187" s="152"/>
      <c r="N187" s="152"/>
      <c r="O187" s="52"/>
      <c r="P187" s="62"/>
      <c r="Q187" s="7"/>
      <c r="R187" s="50" t="s">
        <v>137</v>
      </c>
      <c r="S187" s="7"/>
      <c r="T187" s="7"/>
      <c r="U187" s="7"/>
      <c r="V187" s="7"/>
      <c r="W187" s="7"/>
      <c r="X187" s="7"/>
    </row>
    <row r="188" spans="1:24" x14ac:dyDescent="0.25">
      <c r="A188" s="152"/>
      <c r="B188" s="149"/>
      <c r="C188" s="149"/>
      <c r="D188" s="86"/>
      <c r="E188" s="86"/>
      <c r="F188" s="86"/>
      <c r="G188" s="86"/>
      <c r="H188" s="149"/>
      <c r="I188" s="6">
        <v>17</v>
      </c>
      <c r="J188" s="7" t="s">
        <v>73</v>
      </c>
      <c r="K188" s="6"/>
      <c r="L188" s="6"/>
      <c r="M188" s="152"/>
      <c r="N188" s="152"/>
      <c r="O188" s="52"/>
      <c r="P188" s="62"/>
      <c r="Q188" s="7"/>
      <c r="R188" s="50" t="s">
        <v>137</v>
      </c>
      <c r="S188" s="7"/>
      <c r="T188" s="7"/>
      <c r="U188" s="7"/>
      <c r="V188" s="7"/>
      <c r="W188" s="7"/>
      <c r="X188" s="7"/>
    </row>
    <row r="189" spans="1:24" x14ac:dyDescent="0.25">
      <c r="A189" s="152"/>
      <c r="B189" s="149"/>
      <c r="C189" s="149"/>
      <c r="D189" s="86"/>
      <c r="E189" s="86"/>
      <c r="F189" s="86"/>
      <c r="G189" s="86"/>
      <c r="H189" s="149"/>
      <c r="I189" s="6">
        <v>18</v>
      </c>
      <c r="J189" s="7" t="s">
        <v>74</v>
      </c>
      <c r="K189" s="6"/>
      <c r="L189" s="6"/>
      <c r="M189" s="152"/>
      <c r="N189" s="152"/>
      <c r="O189" s="52"/>
      <c r="P189" s="62"/>
      <c r="Q189" s="7"/>
      <c r="R189" s="50" t="s">
        <v>137</v>
      </c>
      <c r="S189" s="7"/>
      <c r="T189" s="7"/>
      <c r="U189" s="7"/>
      <c r="V189" s="7"/>
      <c r="W189" s="7"/>
      <c r="X189" s="7"/>
    </row>
    <row r="190" spans="1:24" x14ac:dyDescent="0.25">
      <c r="A190" s="152"/>
      <c r="B190" s="149"/>
      <c r="C190" s="149"/>
      <c r="D190" s="86"/>
      <c r="E190" s="86"/>
      <c r="F190" s="86"/>
      <c r="G190" s="86"/>
      <c r="H190" s="149"/>
      <c r="I190" s="6">
        <v>19</v>
      </c>
      <c r="J190" s="7" t="s">
        <v>75</v>
      </c>
      <c r="K190" s="6"/>
      <c r="L190" s="6"/>
      <c r="M190" s="152"/>
      <c r="N190" s="152"/>
      <c r="O190" s="52"/>
      <c r="P190" s="62"/>
      <c r="Q190" s="7"/>
      <c r="R190" s="50" t="s">
        <v>137</v>
      </c>
      <c r="S190" s="7"/>
      <c r="T190" s="7"/>
      <c r="U190" s="7"/>
      <c r="V190" s="7"/>
      <c r="W190" s="7"/>
      <c r="X190" s="7"/>
    </row>
    <row r="191" spans="1:24" customFormat="1" x14ac:dyDescent="0.25">
      <c r="A191" s="152"/>
      <c r="B191" s="149"/>
      <c r="C191" s="149"/>
      <c r="D191" s="86"/>
      <c r="E191" s="86"/>
      <c r="F191" s="86"/>
      <c r="G191" s="86"/>
      <c r="H191" s="149"/>
      <c r="I191" s="41">
        <v>20</v>
      </c>
      <c r="J191" s="41" t="s">
        <v>110</v>
      </c>
      <c r="K191" s="41"/>
      <c r="L191" s="41"/>
      <c r="M191" s="152"/>
      <c r="N191" s="152"/>
      <c r="O191" s="52"/>
      <c r="P191" s="63"/>
      <c r="Q191" s="53"/>
      <c r="R191" s="50" t="s">
        <v>137</v>
      </c>
      <c r="S191" s="53"/>
      <c r="T191" s="53"/>
      <c r="U191" s="53"/>
      <c r="V191" s="53"/>
      <c r="W191" s="53"/>
      <c r="X191" s="53"/>
    </row>
    <row r="192" spans="1:24" x14ac:dyDescent="0.25">
      <c r="A192" s="152">
        <v>10</v>
      </c>
      <c r="B192" s="149"/>
      <c r="C192" s="149"/>
      <c r="D192" s="86"/>
      <c r="E192" s="86"/>
      <c r="F192" s="86"/>
      <c r="G192" s="86"/>
      <c r="H192" s="149"/>
      <c r="I192" s="6">
        <v>1</v>
      </c>
      <c r="J192" s="7" t="s">
        <v>58</v>
      </c>
      <c r="K192" s="6"/>
      <c r="L192" s="6"/>
      <c r="M192" s="152"/>
      <c r="N192" s="152"/>
      <c r="O192" s="52"/>
      <c r="P192" s="62"/>
      <c r="Q192" s="7"/>
      <c r="R192" s="50" t="s">
        <v>137</v>
      </c>
      <c r="S192" s="7"/>
      <c r="T192" s="7"/>
      <c r="U192" s="7"/>
      <c r="V192" s="7"/>
      <c r="W192" s="7"/>
      <c r="X192" s="7"/>
    </row>
    <row r="193" spans="1:24" x14ac:dyDescent="0.25">
      <c r="A193" s="152"/>
      <c r="B193" s="149"/>
      <c r="C193" s="149"/>
      <c r="D193" s="86"/>
      <c r="E193" s="86"/>
      <c r="F193" s="86"/>
      <c r="G193" s="86"/>
      <c r="H193" s="149"/>
      <c r="I193" s="6">
        <v>2</v>
      </c>
      <c r="J193" s="7" t="s">
        <v>59</v>
      </c>
      <c r="K193" s="6"/>
      <c r="L193" s="6"/>
      <c r="M193" s="152"/>
      <c r="N193" s="152"/>
      <c r="O193" s="52"/>
      <c r="P193" s="62"/>
      <c r="Q193" s="7"/>
      <c r="R193" s="50" t="s">
        <v>137</v>
      </c>
      <c r="S193" s="7"/>
      <c r="T193" s="7"/>
      <c r="U193" s="7"/>
      <c r="V193" s="7"/>
      <c r="W193" s="7"/>
      <c r="X193" s="7"/>
    </row>
    <row r="194" spans="1:24" x14ac:dyDescent="0.25">
      <c r="A194" s="152"/>
      <c r="B194" s="149"/>
      <c r="C194" s="149"/>
      <c r="D194" s="86"/>
      <c r="E194" s="86"/>
      <c r="F194" s="86"/>
      <c r="G194" s="86"/>
      <c r="H194" s="149"/>
      <c r="I194" s="6">
        <v>3</v>
      </c>
      <c r="J194" s="7" t="s">
        <v>60</v>
      </c>
      <c r="K194" s="6"/>
      <c r="L194" s="6"/>
      <c r="M194" s="152"/>
      <c r="N194" s="152"/>
      <c r="O194" s="52"/>
      <c r="P194" s="62"/>
      <c r="Q194" s="7"/>
      <c r="R194" s="50" t="s">
        <v>137</v>
      </c>
      <c r="S194" s="7"/>
      <c r="T194" s="7"/>
      <c r="U194" s="7"/>
      <c r="V194" s="7"/>
      <c r="W194" s="7"/>
      <c r="X194" s="7"/>
    </row>
    <row r="195" spans="1:24" x14ac:dyDescent="0.25">
      <c r="A195" s="152"/>
      <c r="B195" s="149"/>
      <c r="C195" s="149"/>
      <c r="D195" s="86"/>
      <c r="E195" s="86"/>
      <c r="F195" s="86"/>
      <c r="G195" s="86"/>
      <c r="H195" s="149"/>
      <c r="I195" s="6">
        <v>4</v>
      </c>
      <c r="J195" s="7" t="s">
        <v>61</v>
      </c>
      <c r="K195" s="6"/>
      <c r="L195" s="6"/>
      <c r="M195" s="152"/>
      <c r="N195" s="152"/>
      <c r="O195" s="52"/>
      <c r="P195" s="62"/>
      <c r="Q195" s="7"/>
      <c r="R195" s="50" t="s">
        <v>137</v>
      </c>
      <c r="S195" s="7"/>
      <c r="T195" s="7"/>
      <c r="U195" s="7"/>
      <c r="V195" s="7"/>
      <c r="W195" s="7"/>
      <c r="X195" s="7"/>
    </row>
    <row r="196" spans="1:24" x14ac:dyDescent="0.25">
      <c r="A196" s="152"/>
      <c r="B196" s="149"/>
      <c r="C196" s="149"/>
      <c r="D196" s="86"/>
      <c r="E196" s="86"/>
      <c r="F196" s="86"/>
      <c r="G196" s="86"/>
      <c r="H196" s="149"/>
      <c r="I196" s="6">
        <v>5</v>
      </c>
      <c r="J196" s="7" t="s">
        <v>62</v>
      </c>
      <c r="K196" s="6"/>
      <c r="L196" s="6"/>
      <c r="M196" s="152"/>
      <c r="N196" s="152"/>
      <c r="O196" s="52"/>
      <c r="P196" s="62"/>
      <c r="Q196" s="7"/>
      <c r="R196" s="50" t="s">
        <v>137</v>
      </c>
      <c r="S196" s="7"/>
      <c r="T196" s="7"/>
      <c r="U196" s="7"/>
      <c r="V196" s="7"/>
      <c r="W196" s="7"/>
      <c r="X196" s="7"/>
    </row>
    <row r="197" spans="1:24" x14ac:dyDescent="0.25">
      <c r="A197" s="152"/>
      <c r="B197" s="149"/>
      <c r="C197" s="149"/>
      <c r="D197" s="86"/>
      <c r="E197" s="86"/>
      <c r="F197" s="86"/>
      <c r="G197" s="86"/>
      <c r="H197" s="149"/>
      <c r="I197" s="6">
        <v>6</v>
      </c>
      <c r="J197" s="7" t="s">
        <v>63</v>
      </c>
      <c r="K197" s="6"/>
      <c r="L197" s="6"/>
      <c r="M197" s="152"/>
      <c r="N197" s="152"/>
      <c r="O197" s="52"/>
      <c r="P197" s="62"/>
      <c r="Q197" s="7"/>
      <c r="R197" s="50" t="s">
        <v>137</v>
      </c>
      <c r="S197" s="7"/>
      <c r="T197" s="7"/>
      <c r="U197" s="7"/>
      <c r="V197" s="7"/>
      <c r="W197" s="7"/>
      <c r="X197" s="7"/>
    </row>
    <row r="198" spans="1:24" x14ac:dyDescent="0.25">
      <c r="A198" s="152"/>
      <c r="B198" s="149"/>
      <c r="C198" s="149"/>
      <c r="D198" s="86"/>
      <c r="E198" s="86"/>
      <c r="F198" s="86"/>
      <c r="G198" s="86"/>
      <c r="H198" s="149"/>
      <c r="I198" s="6">
        <v>7</v>
      </c>
      <c r="J198" s="7" t="s">
        <v>64</v>
      </c>
      <c r="K198" s="6"/>
      <c r="L198" s="6"/>
      <c r="M198" s="152"/>
      <c r="N198" s="152"/>
      <c r="O198" s="52"/>
      <c r="P198" s="62"/>
      <c r="Q198" s="7"/>
      <c r="R198" s="50" t="s">
        <v>137</v>
      </c>
      <c r="S198" s="7"/>
      <c r="T198" s="7"/>
      <c r="U198" s="7"/>
      <c r="V198" s="7"/>
      <c r="W198" s="7"/>
      <c r="X198" s="7"/>
    </row>
    <row r="199" spans="1:24" ht="31.5" x14ac:dyDescent="0.25">
      <c r="A199" s="152"/>
      <c r="B199" s="149"/>
      <c r="C199" s="149"/>
      <c r="D199" s="86"/>
      <c r="E199" s="86"/>
      <c r="F199" s="86"/>
      <c r="G199" s="86"/>
      <c r="H199" s="149"/>
      <c r="I199" s="46">
        <v>8</v>
      </c>
      <c r="J199" s="12" t="s">
        <v>76</v>
      </c>
      <c r="K199" s="6"/>
      <c r="L199" s="6"/>
      <c r="M199" s="152"/>
      <c r="N199" s="152"/>
      <c r="O199" s="52"/>
      <c r="P199" s="62"/>
      <c r="Q199" s="7"/>
      <c r="R199" s="50" t="s">
        <v>137</v>
      </c>
      <c r="S199" s="7"/>
      <c r="T199" s="7"/>
      <c r="U199" s="7"/>
      <c r="V199" s="7"/>
      <c r="W199" s="7"/>
      <c r="X199" s="7"/>
    </row>
    <row r="200" spans="1:24" x14ac:dyDescent="0.25">
      <c r="A200" s="152"/>
      <c r="B200" s="149"/>
      <c r="C200" s="149"/>
      <c r="D200" s="86"/>
      <c r="E200" s="86"/>
      <c r="F200" s="86"/>
      <c r="G200" s="86"/>
      <c r="H200" s="149"/>
      <c r="I200" s="6">
        <v>9</v>
      </c>
      <c r="J200" s="7" t="s">
        <v>65</v>
      </c>
      <c r="K200" s="6"/>
      <c r="L200" s="6"/>
      <c r="M200" s="152"/>
      <c r="N200" s="152"/>
      <c r="O200" s="52"/>
      <c r="P200" s="62"/>
      <c r="Q200" s="7"/>
      <c r="R200" s="50" t="s">
        <v>137</v>
      </c>
      <c r="S200" s="7"/>
      <c r="T200" s="7"/>
      <c r="U200" s="7"/>
      <c r="V200" s="7"/>
      <c r="W200" s="7"/>
      <c r="X200" s="7"/>
    </row>
    <row r="201" spans="1:24" x14ac:dyDescent="0.25">
      <c r="A201" s="152"/>
      <c r="B201" s="149"/>
      <c r="C201" s="149"/>
      <c r="D201" s="86"/>
      <c r="E201" s="86"/>
      <c r="F201" s="86"/>
      <c r="G201" s="86"/>
      <c r="H201" s="149"/>
      <c r="I201" s="6">
        <v>10</v>
      </c>
      <c r="J201" s="7" t="s">
        <v>66</v>
      </c>
      <c r="K201" s="6"/>
      <c r="L201" s="6"/>
      <c r="M201" s="152"/>
      <c r="N201" s="152"/>
      <c r="O201" s="52"/>
      <c r="P201" s="62"/>
      <c r="Q201" s="7"/>
      <c r="R201" s="50" t="s">
        <v>137</v>
      </c>
      <c r="S201" s="7"/>
      <c r="T201" s="7"/>
      <c r="U201" s="7"/>
      <c r="V201" s="7"/>
      <c r="W201" s="7"/>
      <c r="X201" s="7"/>
    </row>
    <row r="202" spans="1:24" x14ac:dyDescent="0.25">
      <c r="A202" s="152"/>
      <c r="B202" s="149"/>
      <c r="C202" s="149"/>
      <c r="D202" s="86"/>
      <c r="E202" s="86"/>
      <c r="F202" s="86"/>
      <c r="G202" s="86"/>
      <c r="H202" s="149"/>
      <c r="I202" s="6">
        <v>11</v>
      </c>
      <c r="J202" s="7" t="s">
        <v>67</v>
      </c>
      <c r="K202" s="6"/>
      <c r="L202" s="6"/>
      <c r="M202" s="152"/>
      <c r="N202" s="152"/>
      <c r="O202" s="52"/>
      <c r="P202" s="62"/>
      <c r="Q202" s="7"/>
      <c r="R202" s="50" t="s">
        <v>137</v>
      </c>
      <c r="S202" s="7"/>
      <c r="T202" s="7"/>
      <c r="U202" s="7"/>
      <c r="V202" s="7"/>
      <c r="W202" s="7"/>
      <c r="X202" s="7"/>
    </row>
    <row r="203" spans="1:24" x14ac:dyDescent="0.25">
      <c r="A203" s="152"/>
      <c r="B203" s="149"/>
      <c r="C203" s="149"/>
      <c r="D203" s="86"/>
      <c r="E203" s="86"/>
      <c r="F203" s="86"/>
      <c r="G203" s="86"/>
      <c r="H203" s="149"/>
      <c r="I203" s="6">
        <v>12</v>
      </c>
      <c r="J203" s="7" t="s">
        <v>68</v>
      </c>
      <c r="K203" s="6"/>
      <c r="L203" s="6"/>
      <c r="M203" s="152"/>
      <c r="N203" s="152"/>
      <c r="O203" s="52"/>
      <c r="P203" s="62"/>
      <c r="Q203" s="7"/>
      <c r="R203" s="50" t="s">
        <v>137</v>
      </c>
      <c r="S203" s="7"/>
      <c r="T203" s="7"/>
      <c r="U203" s="7"/>
      <c r="V203" s="7"/>
      <c r="W203" s="7"/>
      <c r="X203" s="7"/>
    </row>
    <row r="204" spans="1:24" x14ac:dyDescent="0.25">
      <c r="A204" s="152"/>
      <c r="B204" s="149"/>
      <c r="C204" s="149"/>
      <c r="D204" s="86"/>
      <c r="E204" s="86"/>
      <c r="F204" s="86"/>
      <c r="G204" s="86"/>
      <c r="H204" s="149"/>
      <c r="I204" s="6">
        <v>13</v>
      </c>
      <c r="J204" s="7" t="s">
        <v>69</v>
      </c>
      <c r="K204" s="6"/>
      <c r="L204" s="6"/>
      <c r="M204" s="152"/>
      <c r="N204" s="152"/>
      <c r="O204" s="52"/>
      <c r="P204" s="62"/>
      <c r="Q204" s="7"/>
      <c r="R204" s="50" t="s">
        <v>137</v>
      </c>
      <c r="S204" s="7"/>
      <c r="T204" s="7"/>
      <c r="U204" s="7"/>
      <c r="V204" s="7"/>
      <c r="W204" s="7"/>
      <c r="X204" s="7"/>
    </row>
    <row r="205" spans="1:24" x14ac:dyDescent="0.25">
      <c r="A205" s="152"/>
      <c r="B205" s="149"/>
      <c r="C205" s="149"/>
      <c r="D205" s="86"/>
      <c r="E205" s="86"/>
      <c r="F205" s="86"/>
      <c r="G205" s="86"/>
      <c r="H205" s="149"/>
      <c r="I205" s="6">
        <v>14</v>
      </c>
      <c r="J205" s="7" t="s">
        <v>70</v>
      </c>
      <c r="K205" s="6"/>
      <c r="L205" s="6"/>
      <c r="M205" s="152"/>
      <c r="N205" s="152"/>
      <c r="O205" s="52"/>
      <c r="P205" s="62"/>
      <c r="Q205" s="7"/>
      <c r="R205" s="50" t="s">
        <v>137</v>
      </c>
      <c r="S205" s="7"/>
      <c r="T205" s="7"/>
      <c r="U205" s="7"/>
      <c r="V205" s="7"/>
      <c r="W205" s="7"/>
      <c r="X205" s="7"/>
    </row>
    <row r="206" spans="1:24" x14ac:dyDescent="0.25">
      <c r="A206" s="152"/>
      <c r="B206" s="149"/>
      <c r="C206" s="149"/>
      <c r="D206" s="86"/>
      <c r="E206" s="86"/>
      <c r="F206" s="86"/>
      <c r="G206" s="86"/>
      <c r="H206" s="149"/>
      <c r="I206" s="6">
        <v>15</v>
      </c>
      <c r="J206" s="7" t="s">
        <v>71</v>
      </c>
      <c r="K206" s="6"/>
      <c r="L206" s="6"/>
      <c r="M206" s="152"/>
      <c r="N206" s="152"/>
      <c r="O206" s="52"/>
      <c r="P206" s="62"/>
      <c r="Q206" s="7"/>
      <c r="R206" s="50" t="s">
        <v>137</v>
      </c>
      <c r="S206" s="7"/>
      <c r="T206" s="7"/>
      <c r="U206" s="7"/>
      <c r="V206" s="7"/>
      <c r="W206" s="7"/>
      <c r="X206" s="7"/>
    </row>
    <row r="207" spans="1:24" x14ac:dyDescent="0.25">
      <c r="A207" s="152"/>
      <c r="B207" s="149"/>
      <c r="C207" s="149"/>
      <c r="D207" s="86"/>
      <c r="E207" s="86"/>
      <c r="F207" s="86"/>
      <c r="G207" s="86"/>
      <c r="H207" s="149"/>
      <c r="I207" s="6">
        <v>16</v>
      </c>
      <c r="J207" s="7" t="s">
        <v>72</v>
      </c>
      <c r="K207" s="6"/>
      <c r="L207" s="6"/>
      <c r="M207" s="152"/>
      <c r="N207" s="152"/>
      <c r="O207" s="52"/>
      <c r="P207" s="62"/>
      <c r="Q207" s="7"/>
      <c r="R207" s="50" t="s">
        <v>137</v>
      </c>
      <c r="S207" s="7"/>
      <c r="T207" s="7"/>
      <c r="U207" s="7"/>
      <c r="V207" s="7"/>
      <c r="W207" s="7"/>
      <c r="X207" s="7"/>
    </row>
    <row r="208" spans="1:24" x14ac:dyDescent="0.25">
      <c r="A208" s="152"/>
      <c r="B208" s="149"/>
      <c r="C208" s="149"/>
      <c r="D208" s="86"/>
      <c r="E208" s="86"/>
      <c r="F208" s="86"/>
      <c r="G208" s="86"/>
      <c r="H208" s="149"/>
      <c r="I208" s="6">
        <v>17</v>
      </c>
      <c r="J208" s="7" t="s">
        <v>73</v>
      </c>
      <c r="K208" s="6"/>
      <c r="L208" s="6"/>
      <c r="M208" s="152"/>
      <c r="N208" s="152"/>
      <c r="O208" s="52"/>
      <c r="P208" s="62"/>
      <c r="Q208" s="7"/>
      <c r="R208" s="50" t="s">
        <v>137</v>
      </c>
      <c r="S208" s="7"/>
      <c r="T208" s="7"/>
      <c r="U208" s="7"/>
      <c r="V208" s="7"/>
      <c r="W208" s="7"/>
      <c r="X208" s="7"/>
    </row>
    <row r="209" spans="1:28" x14ac:dyDescent="0.25">
      <c r="A209" s="152"/>
      <c r="B209" s="149"/>
      <c r="C209" s="149"/>
      <c r="D209" s="86"/>
      <c r="E209" s="86"/>
      <c r="F209" s="86"/>
      <c r="G209" s="86"/>
      <c r="H209" s="149"/>
      <c r="I209" s="6">
        <v>18</v>
      </c>
      <c r="J209" s="7" t="s">
        <v>74</v>
      </c>
      <c r="K209" s="6"/>
      <c r="L209" s="6"/>
      <c r="M209" s="152"/>
      <c r="N209" s="152"/>
      <c r="O209" s="52"/>
      <c r="P209" s="62"/>
      <c r="Q209" s="7"/>
      <c r="R209" s="50" t="s">
        <v>137</v>
      </c>
      <c r="S209" s="7"/>
      <c r="T209" s="7"/>
      <c r="U209" s="7"/>
      <c r="V209" s="7"/>
      <c r="W209" s="7"/>
      <c r="X209" s="7"/>
    </row>
    <row r="210" spans="1:28" x14ac:dyDescent="0.25">
      <c r="A210" s="152"/>
      <c r="B210" s="149"/>
      <c r="C210" s="149"/>
      <c r="D210" s="86"/>
      <c r="E210" s="86"/>
      <c r="F210" s="86"/>
      <c r="G210" s="86"/>
      <c r="H210" s="149"/>
      <c r="I210" s="6">
        <v>19</v>
      </c>
      <c r="J210" s="7" t="s">
        <v>75</v>
      </c>
      <c r="K210" s="6"/>
      <c r="L210" s="6"/>
      <c r="M210" s="152"/>
      <c r="N210" s="152"/>
      <c r="O210" s="52"/>
      <c r="P210" s="62"/>
      <c r="Q210" s="7"/>
      <c r="R210" s="50" t="s">
        <v>137</v>
      </c>
      <c r="S210" s="7"/>
      <c r="T210" s="7"/>
      <c r="U210" s="7"/>
      <c r="V210" s="7"/>
      <c r="W210" s="7"/>
      <c r="X210" s="7"/>
    </row>
    <row r="211" spans="1:28" customFormat="1" x14ac:dyDescent="0.25">
      <c r="A211" s="152"/>
      <c r="B211" s="149"/>
      <c r="C211" s="149"/>
      <c r="D211" s="86"/>
      <c r="E211" s="86"/>
      <c r="F211" s="86"/>
      <c r="G211" s="86"/>
      <c r="H211" s="149"/>
      <c r="I211" s="41">
        <v>20</v>
      </c>
      <c r="J211" s="41" t="s">
        <v>110</v>
      </c>
      <c r="K211" s="41">
        <f>COUNTA(K192:K210)</f>
        <v>0</v>
      </c>
      <c r="L211" s="41">
        <f>COUNTA(L192:L210)</f>
        <v>0</v>
      </c>
      <c r="M211" s="152"/>
      <c r="N211" s="152"/>
      <c r="O211" s="52"/>
      <c r="P211" s="63"/>
      <c r="Q211" s="53"/>
      <c r="R211" s="50" t="s">
        <v>137</v>
      </c>
      <c r="S211" s="53"/>
      <c r="T211" s="53"/>
      <c r="U211" s="53"/>
      <c r="V211" s="53"/>
      <c r="W211" s="53"/>
      <c r="X211" s="53"/>
    </row>
    <row r="212" spans="1:28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 s="64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 s="64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 s="6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64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 s="64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 s="64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 s="64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 s="64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 s="64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 s="64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 s="64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 s="64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 s="6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 s="64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 s="64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 s="64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 s="64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 s="64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 s="64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customFormat="1" ht="15" x14ac:dyDescent="0.25">
      <c r="P231" s="64"/>
    </row>
    <row r="232" spans="1:28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64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 s="64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 s="6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 s="64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 s="64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 s="64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 s="64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 s="64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 s="64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 s="64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 s="64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64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6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64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64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64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64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64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64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customFormat="1" ht="15" x14ac:dyDescent="0.25">
      <c r="P251" s="64"/>
    </row>
    <row r="252" spans="1:28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64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64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6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64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64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64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64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64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64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64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64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64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64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64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64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64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64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64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customFormat="1" ht="15" x14ac:dyDescent="0.25">
      <c r="P271" s="64"/>
    </row>
    <row r="272" spans="1:28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64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64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6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64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64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64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64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64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64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64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64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64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6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64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64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64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64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64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64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customFormat="1" ht="15" x14ac:dyDescent="0.25">
      <c r="P291" s="64"/>
    </row>
    <row r="292" spans="1:28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64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64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6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64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64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64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64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64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64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64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64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64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6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64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64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64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64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64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64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customFormat="1" ht="15" x14ac:dyDescent="0.25">
      <c r="P311" s="64"/>
    </row>
    <row r="312" spans="1:28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64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64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6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64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64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64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64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64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64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64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64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64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6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64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64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64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 s="64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 s="64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 s="64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customFormat="1" ht="15" x14ac:dyDescent="0.25">
      <c r="P331" s="64"/>
    </row>
    <row r="332" spans="1:28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 s="64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 s="64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 s="6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 s="64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 s="64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 s="64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 s="64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 s="64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 s="64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 s="64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 s="64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 s="64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 s="6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 s="64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 s="64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 s="64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 s="64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 s="64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 s="64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customFormat="1" ht="15" x14ac:dyDescent="0.25">
      <c r="P351" s="64"/>
    </row>
    <row r="352" spans="1:28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 s="64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 s="64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 s="6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 s="64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 s="64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 s="64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 s="64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 s="64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 s="64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 s="64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 s="64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 s="64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 s="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 s="64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 s="64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 s="64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 s="64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 s="64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 s="64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customFormat="1" ht="15" x14ac:dyDescent="0.25">
      <c r="P371" s="64"/>
    </row>
    <row r="372" spans="1:28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 s="64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 s="64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 s="6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 s="64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 s="64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 s="64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 s="64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 s="64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 s="64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 s="64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 s="64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 s="64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 s="6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 s="64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 s="64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 s="64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 s="64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 s="64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 s="64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customFormat="1" ht="15" x14ac:dyDescent="0.25">
      <c r="P391" s="64"/>
    </row>
    <row r="392" spans="1:28" ht="63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 s="64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 s="64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 s="6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 s="64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 s="64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 s="64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 s="64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 s="64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 s="64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 s="64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 s="64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 s="64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 s="6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 s="64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 s="64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 s="64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 s="64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 s="64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 s="64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customFormat="1" ht="15" x14ac:dyDescent="0.25">
      <c r="P411" s="64"/>
    </row>
    <row r="412" spans="1:28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 s="64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 s="64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 s="6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 s="64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 s="64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 s="64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 s="64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 s="64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 s="64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 s="64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 s="64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 s="64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 s="6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 s="64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 s="64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 s="64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 s="64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 s="64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 s="64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customFormat="1" ht="15" x14ac:dyDescent="0.25">
      <c r="P431" s="64"/>
    </row>
    <row r="432" spans="1:28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 s="64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 s="64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 s="6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 s="64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 s="64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 s="64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 s="64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 s="64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 s="64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 s="64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 s="64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 s="64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 s="6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 s="64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 s="64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 s="64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 s="64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 s="64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 s="64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customFormat="1" ht="15" x14ac:dyDescent="0.25">
      <c r="P451" s="64"/>
    </row>
    <row r="452" spans="1:28" customFormat="1" ht="15.75" customHeight="1" x14ac:dyDescent="0.25">
      <c r="P452" s="64"/>
    </row>
    <row r="453" spans="1:28" customFormat="1" ht="15.75" customHeight="1" x14ac:dyDescent="0.25">
      <c r="P453" s="64"/>
    </row>
    <row r="454" spans="1:28" customFormat="1" ht="15" x14ac:dyDescent="0.25">
      <c r="P454" s="64"/>
    </row>
    <row r="455" spans="1:28" customFormat="1" ht="15" x14ac:dyDescent="0.25">
      <c r="P455" s="64"/>
    </row>
    <row r="456" spans="1:28" customFormat="1" ht="15" x14ac:dyDescent="0.25">
      <c r="P456" s="64"/>
    </row>
    <row r="457" spans="1:28" customFormat="1" ht="15" x14ac:dyDescent="0.25">
      <c r="P457" s="64"/>
    </row>
    <row r="458" spans="1:28" customFormat="1" ht="15" x14ac:dyDescent="0.25">
      <c r="P458" s="64"/>
    </row>
    <row r="459" spans="1:28" customFormat="1" ht="15" x14ac:dyDescent="0.25">
      <c r="P459" s="64"/>
    </row>
    <row r="460" spans="1:28" customFormat="1" ht="15" x14ac:dyDescent="0.25">
      <c r="P460" s="64"/>
    </row>
    <row r="461" spans="1:28" customFormat="1" ht="15" x14ac:dyDescent="0.25">
      <c r="P461" s="64"/>
    </row>
    <row r="462" spans="1:28" customFormat="1" ht="15" x14ac:dyDescent="0.25">
      <c r="P462" s="64"/>
    </row>
    <row r="463" spans="1:28" customFormat="1" ht="15" x14ac:dyDescent="0.25">
      <c r="P463" s="64"/>
    </row>
    <row r="464" spans="1:28" customFormat="1" ht="15" x14ac:dyDescent="0.25">
      <c r="P464" s="64"/>
    </row>
    <row r="465" spans="1:28" customFormat="1" ht="15" x14ac:dyDescent="0.25">
      <c r="P465" s="64"/>
    </row>
    <row r="466" spans="1:28" customFormat="1" ht="15" x14ac:dyDescent="0.25">
      <c r="P466" s="64"/>
    </row>
    <row r="467" spans="1:28" customFormat="1" ht="15" x14ac:dyDescent="0.25">
      <c r="P467" s="64"/>
    </row>
    <row r="468" spans="1:28" customFormat="1" ht="15" x14ac:dyDescent="0.25">
      <c r="P468" s="64"/>
    </row>
    <row r="469" spans="1:28" customFormat="1" ht="15" x14ac:dyDescent="0.25">
      <c r="P469" s="64"/>
    </row>
    <row r="470" spans="1:28" customFormat="1" ht="15" x14ac:dyDescent="0.25">
      <c r="P470" s="64"/>
    </row>
    <row r="471" spans="1:28" customFormat="1" ht="15" x14ac:dyDescent="0.25">
      <c r="P471" s="64"/>
    </row>
    <row r="472" spans="1:28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 s="64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 s="64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 s="6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 s="64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 s="64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 s="64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 s="64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 s="64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 s="64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 s="64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 s="64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 s="64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 s="6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 s="64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 s="64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 s="64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 s="64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 s="64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 s="64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customFormat="1" ht="15" x14ac:dyDescent="0.25">
      <c r="P491" s="64"/>
    </row>
    <row r="492" spans="1:28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 s="64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 s="64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 s="6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 s="64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 s="64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 s="64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 s="64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 s="64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 s="64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 s="64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 s="64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 s="64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 s="6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 s="64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 s="64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 s="64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 s="64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 s="64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 s="64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customFormat="1" ht="15" x14ac:dyDescent="0.25">
      <c r="P511" s="64"/>
    </row>
    <row r="512" spans="1:28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 s="64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 s="64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 s="6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 s="64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 s="64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 s="64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 s="64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 s="64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 s="64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 s="64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 s="64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 s="64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 s="6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 s="64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 s="64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 s="64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 s="64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 s="64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 s="64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customFormat="1" ht="15" x14ac:dyDescent="0.25">
      <c r="P531" s="64"/>
    </row>
    <row r="532" spans="1:28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 s="64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 s="64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 s="6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 s="64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 s="64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 s="64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 s="64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 s="64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 s="64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 s="64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 s="64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 s="64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 s="6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 s="64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 s="64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 s="64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 s="64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 s="64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 s="64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customFormat="1" ht="15" x14ac:dyDescent="0.25">
      <c r="P551" s="64"/>
    </row>
    <row r="552" spans="1:28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64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64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 s="6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 s="64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 s="64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 s="64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 s="64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 s="64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 s="64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 s="64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 s="64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 s="64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 s="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 s="64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 s="64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 s="64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 s="64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 s="64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 s="64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customFormat="1" ht="15" x14ac:dyDescent="0.25">
      <c r="P571" s="64"/>
    </row>
    <row r="572" spans="1:28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 s="64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 s="64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 s="6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 s="64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 s="64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 s="64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 s="64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 s="64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 s="64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 s="64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 s="64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 s="64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 s="6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 s="64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 s="64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 s="64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 s="64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 s="64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 s="64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customFormat="1" ht="15" x14ac:dyDescent="0.25">
      <c r="P591" s="64"/>
    </row>
    <row r="592" spans="1:28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 s="64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 s="64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 s="6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 s="64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 s="64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 s="64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 s="64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 s="64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 s="64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 s="64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 s="64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 s="64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 s="6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 s="64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 s="64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 s="64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 s="64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 s="64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 s="64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customFormat="1" ht="15" x14ac:dyDescent="0.25">
      <c r="P611" s="64"/>
    </row>
    <row r="612" spans="1:28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 s="64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 s="64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 s="6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 s="64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 s="64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 s="64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 s="64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 s="64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 s="64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 s="64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 s="64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 s="64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 s="6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 s="64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 s="64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 s="64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 s="64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 s="64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 s="64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customFormat="1" ht="15" x14ac:dyDescent="0.25">
      <c r="P631" s="64"/>
    </row>
    <row r="632" spans="1:28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 s="64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 s="64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 s="6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 s="64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 s="64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 s="64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 s="64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 s="64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 s="64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 s="64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 s="64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 s="64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 s="6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 s="64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 s="64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 s="64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 s="64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 s="64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 s="64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customFormat="1" ht="15" x14ac:dyDescent="0.25">
      <c r="P651" s="64"/>
    </row>
    <row r="652" spans="1:28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 s="64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 s="64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 s="6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 s="64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 s="64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 s="64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 s="64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 s="64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 s="64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 s="64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 s="64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 s="64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 s="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 s="64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 s="64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 s="64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 s="64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 s="64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 s="64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customFormat="1" ht="15" x14ac:dyDescent="0.25">
      <c r="P671" s="64"/>
    </row>
    <row r="672" spans="1:28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 s="64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 s="64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 s="6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 s="64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 s="64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 s="64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 s="64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 s="64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 s="64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 s="64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 s="64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 s="64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 s="6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 s="64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 s="64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 s="64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 s="64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 s="64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 s="64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customFormat="1" ht="15" x14ac:dyDescent="0.25">
      <c r="P691" s="64"/>
    </row>
    <row r="692" spans="1:28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 s="64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 s="64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 s="6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 s="64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 s="64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 s="64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 s="64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 s="64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 s="64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 s="64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 s="64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 s="64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 s="6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 s="64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 s="64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 s="64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 s="64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 s="64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 s="64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customFormat="1" ht="15" x14ac:dyDescent="0.25">
      <c r="P711" s="64"/>
    </row>
    <row r="712" spans="1:28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 s="64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 s="64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 s="6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 s="64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 s="64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 s="64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 s="64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 s="64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 s="64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 s="64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 s="64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 s="64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 s="6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 s="64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 s="64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 s="64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 s="64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 s="64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 s="64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customFormat="1" ht="15" x14ac:dyDescent="0.25">
      <c r="P731" s="64"/>
    </row>
    <row r="732" spans="1:28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 s="64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 s="64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 s="6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 s="64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 s="64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 s="64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 s="64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 s="64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 s="64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 s="64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 s="64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 s="64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 s="6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 s="64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 s="64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 s="64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 s="64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 s="64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 s="64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customFormat="1" ht="15" x14ac:dyDescent="0.25">
      <c r="P751" s="64"/>
    </row>
    <row r="752" spans="1:28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 s="64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 s="64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 s="6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 s="64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 s="64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 s="64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 s="64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 s="64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 s="64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 s="64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 s="64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 s="64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 s="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 s="64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 s="64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 s="64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 s="64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 s="64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 s="64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customFormat="1" ht="15" x14ac:dyDescent="0.25">
      <c r="P771" s="64"/>
    </row>
    <row r="772" spans="1:28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 s="64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 s="64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 s="6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 s="64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 s="64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 s="64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 s="64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 s="64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 s="64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 s="64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 s="64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 s="64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 s="6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 s="64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 s="64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 s="64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 s="64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 s="64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 s="64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customFormat="1" ht="15" x14ac:dyDescent="0.25">
      <c r="P791" s="64"/>
    </row>
    <row r="826" spans="2:24" x14ac:dyDescent="0.25">
      <c r="B826" s="1" t="s">
        <v>77</v>
      </c>
      <c r="C826" s="1" t="s">
        <v>78</v>
      </c>
      <c r="H826" s="1" t="s">
        <v>112</v>
      </c>
      <c r="R826" s="1" t="s">
        <v>134</v>
      </c>
      <c r="X826" s="1" t="s">
        <v>202</v>
      </c>
    </row>
    <row r="827" spans="2:24" x14ac:dyDescent="0.25">
      <c r="B827" s="1" t="s">
        <v>12</v>
      </c>
      <c r="C827" s="1" t="s">
        <v>26</v>
      </c>
      <c r="R827" s="1" t="s">
        <v>135</v>
      </c>
      <c r="X827" s="1" t="s">
        <v>203</v>
      </c>
    </row>
    <row r="828" spans="2:24" x14ac:dyDescent="0.25">
      <c r="B828" s="1" t="s">
        <v>5</v>
      </c>
      <c r="C828" s="1" t="s">
        <v>15</v>
      </c>
      <c r="R828" s="1" t="s">
        <v>136</v>
      </c>
    </row>
    <row r="829" spans="2:24" x14ac:dyDescent="0.25">
      <c r="B829" s="1" t="s">
        <v>27</v>
      </c>
      <c r="C829" s="1" t="s">
        <v>16</v>
      </c>
      <c r="R829" s="1" t="s">
        <v>137</v>
      </c>
    </row>
    <row r="830" spans="2:24" x14ac:dyDescent="0.25">
      <c r="C830" s="1" t="s">
        <v>28</v>
      </c>
    </row>
    <row r="831" spans="2:24" x14ac:dyDescent="0.25">
      <c r="C831" s="1" t="s">
        <v>17</v>
      </c>
    </row>
    <row r="832" spans="2:24" x14ac:dyDescent="0.25">
      <c r="C832" s="1" t="s">
        <v>29</v>
      </c>
    </row>
    <row r="833" spans="3:3" x14ac:dyDescent="0.25">
      <c r="C833" s="1" t="s">
        <v>79</v>
      </c>
    </row>
    <row r="834" spans="3:3" x14ac:dyDescent="0.25">
      <c r="C834" s="1" t="s">
        <v>31</v>
      </c>
    </row>
    <row r="835" spans="3:3" x14ac:dyDescent="0.25">
      <c r="C835" s="1" t="s">
        <v>32</v>
      </c>
    </row>
    <row r="836" spans="3:3" x14ac:dyDescent="0.25">
      <c r="C836" s="1" t="s">
        <v>33</v>
      </c>
    </row>
    <row r="837" spans="3:3" x14ac:dyDescent="0.25">
      <c r="C837" s="1" t="s">
        <v>80</v>
      </c>
    </row>
    <row r="838" spans="3:3" x14ac:dyDescent="0.25">
      <c r="C838" s="1" t="s">
        <v>81</v>
      </c>
    </row>
    <row r="839" spans="3:3" x14ac:dyDescent="0.25">
      <c r="C839" s="1" t="s">
        <v>36</v>
      </c>
    </row>
    <row r="840" spans="3:3" x14ac:dyDescent="0.25">
      <c r="C840" s="1" t="s">
        <v>37</v>
      </c>
    </row>
    <row r="841" spans="3:3" x14ac:dyDescent="0.25">
      <c r="C841" s="1" t="s">
        <v>82</v>
      </c>
    </row>
    <row r="842" spans="3:3" x14ac:dyDescent="0.25">
      <c r="C842" s="1" t="s">
        <v>83</v>
      </c>
    </row>
    <row r="843" spans="3:3" x14ac:dyDescent="0.25">
      <c r="C843" s="1" t="s">
        <v>18</v>
      </c>
    </row>
    <row r="867" spans="2:8" x14ac:dyDescent="0.25">
      <c r="B867" s="1" t="s">
        <v>25</v>
      </c>
      <c r="C867" s="1" t="s">
        <v>14</v>
      </c>
      <c r="H867" s="45" t="s">
        <v>24</v>
      </c>
    </row>
    <row r="868" spans="2:8" x14ac:dyDescent="0.25">
      <c r="B868" s="1" t="s">
        <v>12</v>
      </c>
      <c r="C868" s="1" t="s">
        <v>26</v>
      </c>
    </row>
    <row r="869" spans="2:8" x14ac:dyDescent="0.25">
      <c r="B869" s="1" t="s">
        <v>13</v>
      </c>
      <c r="C869" s="1" t="s">
        <v>15</v>
      </c>
    </row>
    <row r="870" spans="2:8" x14ac:dyDescent="0.25">
      <c r="B870" s="1" t="s">
        <v>27</v>
      </c>
      <c r="C870" s="1" t="s">
        <v>16</v>
      </c>
    </row>
    <row r="871" spans="2:8" x14ac:dyDescent="0.25">
      <c r="C871" s="1" t="s">
        <v>28</v>
      </c>
    </row>
    <row r="872" spans="2:8" x14ac:dyDescent="0.25">
      <c r="C872" s="1" t="s">
        <v>17</v>
      </c>
    </row>
    <row r="873" spans="2:8" x14ac:dyDescent="0.25">
      <c r="C873" s="1" t="s">
        <v>29</v>
      </c>
    </row>
    <row r="874" spans="2:8" x14ac:dyDescent="0.25">
      <c r="C874" s="1" t="s">
        <v>30</v>
      </c>
    </row>
    <row r="875" spans="2:8" x14ac:dyDescent="0.25">
      <c r="C875" s="1" t="s">
        <v>31</v>
      </c>
    </row>
    <row r="876" spans="2:8" x14ac:dyDescent="0.25">
      <c r="C876" s="1" t="s">
        <v>32</v>
      </c>
    </row>
    <row r="877" spans="2:8" x14ac:dyDescent="0.25">
      <c r="C877" s="1" t="s">
        <v>33</v>
      </c>
    </row>
    <row r="878" spans="2:8" x14ac:dyDescent="0.25">
      <c r="C878" s="1" t="s">
        <v>34</v>
      </c>
    </row>
    <row r="879" spans="2:8" x14ac:dyDescent="0.25">
      <c r="C879" s="1" t="s">
        <v>35</v>
      </c>
    </row>
    <row r="880" spans="2:8" x14ac:dyDescent="0.25">
      <c r="C880" s="1" t="s">
        <v>36</v>
      </c>
    </row>
    <row r="881" spans="3:3" x14ac:dyDescent="0.25">
      <c r="C881" s="1" t="s">
        <v>37</v>
      </c>
    </row>
    <row r="882" spans="3:3" x14ac:dyDescent="0.25">
      <c r="C882" s="1" t="s">
        <v>38</v>
      </c>
    </row>
    <row r="883" spans="3:3" x14ac:dyDescent="0.25">
      <c r="C883" s="1" t="s">
        <v>39</v>
      </c>
    </row>
    <row r="884" spans="3:3" x14ac:dyDescent="0.25">
      <c r="C884" s="1" t="s">
        <v>18</v>
      </c>
    </row>
  </sheetData>
  <mergeCells count="416">
    <mergeCell ref="N172:N191"/>
    <mergeCell ref="A192:A211"/>
    <mergeCell ref="B192:B211"/>
    <mergeCell ref="C192:C211"/>
    <mergeCell ref="D192:D211"/>
    <mergeCell ref="E192:E211"/>
    <mergeCell ref="F192:F211"/>
    <mergeCell ref="G192:G211"/>
    <mergeCell ref="H192:H211"/>
    <mergeCell ref="M192:M211"/>
    <mergeCell ref="N192:N211"/>
    <mergeCell ref="A172:A191"/>
    <mergeCell ref="B172:B191"/>
    <mergeCell ref="C172:C191"/>
    <mergeCell ref="D172:D191"/>
    <mergeCell ref="E172:E191"/>
    <mergeCell ref="F172:F191"/>
    <mergeCell ref="G172:G191"/>
    <mergeCell ref="H172:H191"/>
    <mergeCell ref="M172:M191"/>
    <mergeCell ref="N132:N151"/>
    <mergeCell ref="A152:A171"/>
    <mergeCell ref="B152:B171"/>
    <mergeCell ref="C152:C171"/>
    <mergeCell ref="D152:D171"/>
    <mergeCell ref="E152:E171"/>
    <mergeCell ref="F152:F171"/>
    <mergeCell ref="G152:G171"/>
    <mergeCell ref="H152:H171"/>
    <mergeCell ref="M152:M171"/>
    <mergeCell ref="N152:N171"/>
    <mergeCell ref="A132:A151"/>
    <mergeCell ref="B132:B151"/>
    <mergeCell ref="C132:C151"/>
    <mergeCell ref="D132:D151"/>
    <mergeCell ref="E132:E151"/>
    <mergeCell ref="F132:F151"/>
    <mergeCell ref="G132:G151"/>
    <mergeCell ref="H132:H151"/>
    <mergeCell ref="M132:M151"/>
    <mergeCell ref="N92:N111"/>
    <mergeCell ref="A112:A131"/>
    <mergeCell ref="B112:B131"/>
    <mergeCell ref="C112:C131"/>
    <mergeCell ref="D112:D131"/>
    <mergeCell ref="E112:E131"/>
    <mergeCell ref="F112:F131"/>
    <mergeCell ref="G112:G131"/>
    <mergeCell ref="H112:H131"/>
    <mergeCell ref="M112:M131"/>
    <mergeCell ref="N112:N131"/>
    <mergeCell ref="A92:A111"/>
    <mergeCell ref="B92:B111"/>
    <mergeCell ref="C92:C111"/>
    <mergeCell ref="D92:D111"/>
    <mergeCell ref="E92:E111"/>
    <mergeCell ref="F92:F111"/>
    <mergeCell ref="G92:G111"/>
    <mergeCell ref="H92:H111"/>
    <mergeCell ref="M92:M111"/>
    <mergeCell ref="N32:N51"/>
    <mergeCell ref="E52:E71"/>
    <mergeCell ref="F52:F71"/>
    <mergeCell ref="G52:G71"/>
    <mergeCell ref="H52:H71"/>
    <mergeCell ref="M52:M71"/>
    <mergeCell ref="N52:N71"/>
    <mergeCell ref="A72:A91"/>
    <mergeCell ref="B72:B91"/>
    <mergeCell ref="C72:C91"/>
    <mergeCell ref="D72:D91"/>
    <mergeCell ref="E72:E91"/>
    <mergeCell ref="F72:F91"/>
    <mergeCell ref="G72:G91"/>
    <mergeCell ref="H72:H91"/>
    <mergeCell ref="M72:M91"/>
    <mergeCell ref="N72:N91"/>
    <mergeCell ref="A52:A71"/>
    <mergeCell ref="B52:B71"/>
    <mergeCell ref="C52:C71"/>
    <mergeCell ref="D52:D71"/>
    <mergeCell ref="A32:A51"/>
    <mergeCell ref="B32:B51"/>
    <mergeCell ref="C32:C51"/>
    <mergeCell ref="D32:D51"/>
    <mergeCell ref="E32:E51"/>
    <mergeCell ref="F32:F51"/>
    <mergeCell ref="G32:G51"/>
    <mergeCell ref="H32:H51"/>
    <mergeCell ref="M32:M51"/>
    <mergeCell ref="U9:U11"/>
    <mergeCell ref="Q12:Q15"/>
    <mergeCell ref="O9:O11"/>
    <mergeCell ref="P9:P11"/>
    <mergeCell ref="Q9:Q11"/>
    <mergeCell ref="Q16:Q19"/>
    <mergeCell ref="R12:R15"/>
    <mergeCell ref="R16:R19"/>
    <mergeCell ref="F12:F31"/>
    <mergeCell ref="G12:G31"/>
    <mergeCell ref="H12:H31"/>
    <mergeCell ref="M12:M31"/>
    <mergeCell ref="N12:N31"/>
    <mergeCell ref="Q20:Q23"/>
    <mergeCell ref="Q24:Q28"/>
    <mergeCell ref="Q29:Q31"/>
    <mergeCell ref="P12:P15"/>
    <mergeCell ref="P16:P19"/>
    <mergeCell ref="A12:A31"/>
    <mergeCell ref="B12:B31"/>
    <mergeCell ref="C12:C31"/>
    <mergeCell ref="D12:D31"/>
    <mergeCell ref="E12:E31"/>
    <mergeCell ref="P20:P23"/>
    <mergeCell ref="P24:P28"/>
    <mergeCell ref="P29:P31"/>
    <mergeCell ref="O12:O31"/>
    <mergeCell ref="A1:V2"/>
    <mergeCell ref="E5:S5"/>
    <mergeCell ref="E4:S4"/>
    <mergeCell ref="E6:S6"/>
    <mergeCell ref="A4:B6"/>
    <mergeCell ref="S8:V8"/>
    <mergeCell ref="P8:Q8"/>
    <mergeCell ref="A9:A11"/>
    <mergeCell ref="B9:B11"/>
    <mergeCell ref="C9:C11"/>
    <mergeCell ref="D9:D11"/>
    <mergeCell ref="E9:E11"/>
    <mergeCell ref="F9:F11"/>
    <mergeCell ref="H9:H11"/>
    <mergeCell ref="M9:M11"/>
    <mergeCell ref="N9:N11"/>
    <mergeCell ref="A8:H8"/>
    <mergeCell ref="I9:L9"/>
    <mergeCell ref="I8:O8"/>
    <mergeCell ref="G9:G11"/>
    <mergeCell ref="V9:V11"/>
    <mergeCell ref="R9:R11"/>
    <mergeCell ref="S9:S11"/>
    <mergeCell ref="T9:T11"/>
    <mergeCell ref="R20:R23"/>
    <mergeCell ref="R24:R28"/>
    <mergeCell ref="R29:R31"/>
    <mergeCell ref="S12:S15"/>
    <mergeCell ref="S16:S19"/>
    <mergeCell ref="S20:S23"/>
    <mergeCell ref="S24:S28"/>
    <mergeCell ref="S29:S31"/>
    <mergeCell ref="V12:V15"/>
    <mergeCell ref="U16:U19"/>
    <mergeCell ref="V16:V19"/>
    <mergeCell ref="U20:U23"/>
    <mergeCell ref="V20:V23"/>
    <mergeCell ref="U24:U28"/>
    <mergeCell ref="V24:V28"/>
    <mergeCell ref="U29:U31"/>
    <mergeCell ref="V29:V31"/>
    <mergeCell ref="R32:R34"/>
    <mergeCell ref="K10:K11"/>
    <mergeCell ref="L10:L11"/>
    <mergeCell ref="I10:I11"/>
    <mergeCell ref="W9:W11"/>
    <mergeCell ref="X9:X11"/>
    <mergeCell ref="W8:X8"/>
    <mergeCell ref="W12:W15"/>
    <mergeCell ref="X12:X15"/>
    <mergeCell ref="W16:W19"/>
    <mergeCell ref="X16:X19"/>
    <mergeCell ref="W20:W23"/>
    <mergeCell ref="X20:X23"/>
    <mergeCell ref="W24:W28"/>
    <mergeCell ref="X24:X28"/>
    <mergeCell ref="W29:W31"/>
    <mergeCell ref="X29:X31"/>
    <mergeCell ref="Q32:Q34"/>
    <mergeCell ref="T12:T15"/>
    <mergeCell ref="T16:T19"/>
    <mergeCell ref="T20:T23"/>
    <mergeCell ref="T24:T28"/>
    <mergeCell ref="T29:T31"/>
    <mergeCell ref="U12:U15"/>
    <mergeCell ref="P32:P34"/>
    <mergeCell ref="Q48:Q51"/>
    <mergeCell ref="Q44:Q47"/>
    <mergeCell ref="Q40:Q43"/>
    <mergeCell ref="Q35:Q39"/>
    <mergeCell ref="P35:P39"/>
    <mergeCell ref="P40:P43"/>
    <mergeCell ref="P44:P47"/>
    <mergeCell ref="P48:P51"/>
    <mergeCell ref="S32:S34"/>
    <mergeCell ref="S35:S39"/>
    <mergeCell ref="S40:S43"/>
    <mergeCell ref="S44:S47"/>
    <mergeCell ref="S48:S51"/>
    <mergeCell ref="T32:T34"/>
    <mergeCell ref="U32:U34"/>
    <mergeCell ref="V32:V34"/>
    <mergeCell ref="W32:W34"/>
    <mergeCell ref="T44:T47"/>
    <mergeCell ref="U44:U47"/>
    <mergeCell ref="V44:V47"/>
    <mergeCell ref="W44:W47"/>
    <mergeCell ref="X32:X34"/>
    <mergeCell ref="T35:T39"/>
    <mergeCell ref="U35:U39"/>
    <mergeCell ref="V35:V39"/>
    <mergeCell ref="W35:W39"/>
    <mergeCell ref="X35:X39"/>
    <mergeCell ref="T40:T43"/>
    <mergeCell ref="U40:U43"/>
    <mergeCell ref="V40:V43"/>
    <mergeCell ref="W40:W43"/>
    <mergeCell ref="X40:X43"/>
    <mergeCell ref="X44:X47"/>
    <mergeCell ref="T48:T51"/>
    <mergeCell ref="U48:U51"/>
    <mergeCell ref="V48:V51"/>
    <mergeCell ref="W48:W51"/>
    <mergeCell ref="X48:X51"/>
    <mergeCell ref="Q66:Q71"/>
    <mergeCell ref="Q59:Q65"/>
    <mergeCell ref="Q52:Q58"/>
    <mergeCell ref="P52:P58"/>
    <mergeCell ref="P59:P65"/>
    <mergeCell ref="P66:P71"/>
    <mergeCell ref="S52:S58"/>
    <mergeCell ref="T52:T58"/>
    <mergeCell ref="U52:U58"/>
    <mergeCell ref="V52:V58"/>
    <mergeCell ref="W52:W58"/>
    <mergeCell ref="X52:X58"/>
    <mergeCell ref="S59:S65"/>
    <mergeCell ref="T59:T65"/>
    <mergeCell ref="U59:U65"/>
    <mergeCell ref="V59:V65"/>
    <mergeCell ref="W59:W65"/>
    <mergeCell ref="X59:X65"/>
    <mergeCell ref="S66:S71"/>
    <mergeCell ref="T66:T71"/>
    <mergeCell ref="U66:U71"/>
    <mergeCell ref="V66:V71"/>
    <mergeCell ref="W66:W71"/>
    <mergeCell ref="X66:X71"/>
    <mergeCell ref="Q72:Q78"/>
    <mergeCell ref="P72:P78"/>
    <mergeCell ref="Q79:Q85"/>
    <mergeCell ref="Q86:Q91"/>
    <mergeCell ref="Q92:Q95"/>
    <mergeCell ref="Q96:Q99"/>
    <mergeCell ref="Q100:Q104"/>
    <mergeCell ref="Q105:Q111"/>
    <mergeCell ref="Q112:Q115"/>
    <mergeCell ref="P79:P85"/>
    <mergeCell ref="P86:P91"/>
    <mergeCell ref="P92:P95"/>
    <mergeCell ref="P96:P99"/>
    <mergeCell ref="P100:P104"/>
    <mergeCell ref="P105:P111"/>
    <mergeCell ref="P112:P115"/>
    <mergeCell ref="Q116:Q120"/>
    <mergeCell ref="Q121:Q125"/>
    <mergeCell ref="Q126:Q131"/>
    <mergeCell ref="Q132:Q138"/>
    <mergeCell ref="Q139:Q145"/>
    <mergeCell ref="Q146:Q151"/>
    <mergeCell ref="Q152:Q158"/>
    <mergeCell ref="Q159:Q165"/>
    <mergeCell ref="Q166:Q171"/>
    <mergeCell ref="P116:P120"/>
    <mergeCell ref="P121:P125"/>
    <mergeCell ref="P126:P131"/>
    <mergeCell ref="P132:P138"/>
    <mergeCell ref="P139:P145"/>
    <mergeCell ref="P146:P151"/>
    <mergeCell ref="P152:P158"/>
    <mergeCell ref="P159:P165"/>
    <mergeCell ref="P166:P171"/>
    <mergeCell ref="S72:S78"/>
    <mergeCell ref="T72:T78"/>
    <mergeCell ref="U72:U78"/>
    <mergeCell ref="V72:V78"/>
    <mergeCell ref="W72:W78"/>
    <mergeCell ref="X72:X78"/>
    <mergeCell ref="S79:S85"/>
    <mergeCell ref="T79:T85"/>
    <mergeCell ref="U79:U85"/>
    <mergeCell ref="V79:V85"/>
    <mergeCell ref="W79:W85"/>
    <mergeCell ref="X79:X85"/>
    <mergeCell ref="S86:S91"/>
    <mergeCell ref="T86:T91"/>
    <mergeCell ref="U86:U91"/>
    <mergeCell ref="V86:V91"/>
    <mergeCell ref="W86:W91"/>
    <mergeCell ref="X86:X91"/>
    <mergeCell ref="S92:S95"/>
    <mergeCell ref="T92:T95"/>
    <mergeCell ref="U92:U95"/>
    <mergeCell ref="V92:V95"/>
    <mergeCell ref="W92:W95"/>
    <mergeCell ref="X92:X95"/>
    <mergeCell ref="T96:T99"/>
    <mergeCell ref="U96:U99"/>
    <mergeCell ref="V96:V99"/>
    <mergeCell ref="W96:W99"/>
    <mergeCell ref="X96:X99"/>
    <mergeCell ref="S100:S104"/>
    <mergeCell ref="T100:T104"/>
    <mergeCell ref="U100:U104"/>
    <mergeCell ref="V100:V104"/>
    <mergeCell ref="W100:W104"/>
    <mergeCell ref="X100:X104"/>
    <mergeCell ref="T105:T111"/>
    <mergeCell ref="U105:U111"/>
    <mergeCell ref="V105:V111"/>
    <mergeCell ref="W105:W111"/>
    <mergeCell ref="X105:X111"/>
    <mergeCell ref="S112:S115"/>
    <mergeCell ref="T112:T115"/>
    <mergeCell ref="U112:U115"/>
    <mergeCell ref="V112:V115"/>
    <mergeCell ref="W112:W115"/>
    <mergeCell ref="X112:X115"/>
    <mergeCell ref="T116:T120"/>
    <mergeCell ref="U116:U120"/>
    <mergeCell ref="V116:V120"/>
    <mergeCell ref="W116:W120"/>
    <mergeCell ref="X116:X120"/>
    <mergeCell ref="S121:S125"/>
    <mergeCell ref="T121:T125"/>
    <mergeCell ref="U121:U125"/>
    <mergeCell ref="V121:V125"/>
    <mergeCell ref="W121:W125"/>
    <mergeCell ref="X121:X125"/>
    <mergeCell ref="T126:T131"/>
    <mergeCell ref="U126:U131"/>
    <mergeCell ref="V126:V131"/>
    <mergeCell ref="W126:W131"/>
    <mergeCell ref="X126:X131"/>
    <mergeCell ref="S132:S138"/>
    <mergeCell ref="T132:T138"/>
    <mergeCell ref="U132:U138"/>
    <mergeCell ref="V132:V138"/>
    <mergeCell ref="W132:W138"/>
    <mergeCell ref="X132:X138"/>
    <mergeCell ref="T139:T145"/>
    <mergeCell ref="U139:U145"/>
    <mergeCell ref="V139:V145"/>
    <mergeCell ref="W139:W145"/>
    <mergeCell ref="X139:X145"/>
    <mergeCell ref="S146:S151"/>
    <mergeCell ref="T146:T151"/>
    <mergeCell ref="U146:U151"/>
    <mergeCell ref="V146:V151"/>
    <mergeCell ref="W146:W151"/>
    <mergeCell ref="X146:X151"/>
    <mergeCell ref="T152:T158"/>
    <mergeCell ref="U152:U158"/>
    <mergeCell ref="V152:V158"/>
    <mergeCell ref="W152:W158"/>
    <mergeCell ref="X152:X158"/>
    <mergeCell ref="S159:S165"/>
    <mergeCell ref="T159:T165"/>
    <mergeCell ref="U159:U165"/>
    <mergeCell ref="V159:V165"/>
    <mergeCell ref="W159:W165"/>
    <mergeCell ref="X159:X165"/>
    <mergeCell ref="R92:R95"/>
    <mergeCell ref="R96:R99"/>
    <mergeCell ref="R100:R104"/>
    <mergeCell ref="R105:R111"/>
    <mergeCell ref="R112:R115"/>
    <mergeCell ref="R116:R120"/>
    <mergeCell ref="R121:R125"/>
    <mergeCell ref="R126:R131"/>
    <mergeCell ref="S152:S158"/>
    <mergeCell ref="S139:S145"/>
    <mergeCell ref="S126:S131"/>
    <mergeCell ref="S116:S120"/>
    <mergeCell ref="S105:S111"/>
    <mergeCell ref="S96:S99"/>
    <mergeCell ref="R40:R43"/>
    <mergeCell ref="R44:R47"/>
    <mergeCell ref="R48:R51"/>
    <mergeCell ref="R52:R58"/>
    <mergeCell ref="R59:R65"/>
    <mergeCell ref="R66:R71"/>
    <mergeCell ref="R72:R78"/>
    <mergeCell ref="R79:R85"/>
    <mergeCell ref="R86:R91"/>
    <mergeCell ref="O32:O51"/>
    <mergeCell ref="O52:O71"/>
    <mergeCell ref="O72:O91"/>
    <mergeCell ref="O92:O111"/>
    <mergeCell ref="O112:O131"/>
    <mergeCell ref="O132:O151"/>
    <mergeCell ref="O152:O171"/>
    <mergeCell ref="W1:X2"/>
    <mergeCell ref="R132:R138"/>
    <mergeCell ref="R139:R145"/>
    <mergeCell ref="R146:R151"/>
    <mergeCell ref="R152:R158"/>
    <mergeCell ref="R159:R165"/>
    <mergeCell ref="R166:R171"/>
    <mergeCell ref="T4:X4"/>
    <mergeCell ref="T5:X5"/>
    <mergeCell ref="T6:X6"/>
    <mergeCell ref="S166:S171"/>
    <mergeCell ref="T166:T171"/>
    <mergeCell ref="U166:U171"/>
    <mergeCell ref="V166:V171"/>
    <mergeCell ref="W166:W171"/>
    <mergeCell ref="X166:X171"/>
    <mergeCell ref="R35:R39"/>
  </mergeCells>
  <phoneticPr fontId="22" type="noConversion"/>
  <conditionalFormatting sqref="O172:O211">
    <cfRule type="containsText" dxfId="63" priority="156" operator="containsText" text="MODERADO">
      <formula>NOT(ISERROR(SEARCH("MODERADO",O172)))</formula>
    </cfRule>
    <cfRule type="containsText" dxfId="62" priority="157" operator="containsText" text="MAYOR">
      <formula>NOT(ISERROR(SEARCH("MAYOR",O172)))</formula>
    </cfRule>
    <cfRule type="containsText" dxfId="61" priority="158" operator="containsText" text="CATASTROFICO">
      <formula>NOT(ISERROR(SEARCH("CATASTROFICO",O172)))</formula>
    </cfRule>
  </conditionalFormatting>
  <conditionalFormatting sqref="M12:M31">
    <cfRule type="containsText" dxfId="60" priority="153" operator="containsText" text="MODERADO">
      <formula>NOT(ISERROR(SEARCH("MODERADO",M12)))</formula>
    </cfRule>
    <cfRule type="containsText" dxfId="59" priority="154" operator="containsText" text="MAYOR">
      <formula>NOT(ISERROR(SEARCH("MAYOR",M12)))</formula>
    </cfRule>
    <cfRule type="containsText" dxfId="58" priority="155" operator="containsText" text="CATASTROFICO">
      <formula>NOT(ISERROR(SEARCH("CATASTROFICO",M12)))</formula>
    </cfRule>
  </conditionalFormatting>
  <conditionalFormatting sqref="N12:N31">
    <cfRule type="containsText" dxfId="57" priority="148" operator="containsText" text="MUY ALTO">
      <formula>NOT(ISERROR(SEARCH("MUY ALTO",N12)))</formula>
    </cfRule>
    <cfRule type="containsText" dxfId="56" priority="149" operator="containsText" text="ALTA">
      <formula>NOT(ISERROR(SEARCH("ALTA",N12)))</formula>
    </cfRule>
    <cfRule type="containsText" dxfId="55" priority="150" operator="containsText" text="MEDIA">
      <formula>NOT(ISERROR(SEARCH("MEDIA",N12)))</formula>
    </cfRule>
    <cfRule type="containsText" dxfId="54" priority="151" operator="containsText" text="BAJA">
      <formula>NOT(ISERROR(SEARCH("BAJA",N12)))</formula>
    </cfRule>
    <cfRule type="containsText" dxfId="53" priority="152" operator="containsText" text="MUY BAJO">
      <formula>NOT(ISERROR(SEARCH("MUY BAJO",N12)))</formula>
    </cfRule>
  </conditionalFormatting>
  <conditionalFormatting sqref="M32:M51">
    <cfRule type="containsText" dxfId="52" priority="145" operator="containsText" text="MODERADO">
      <formula>NOT(ISERROR(SEARCH("MODERADO",M32)))</formula>
    </cfRule>
    <cfRule type="containsText" dxfId="51" priority="146" operator="containsText" text="MAYOR">
      <formula>NOT(ISERROR(SEARCH("MAYOR",M32)))</formula>
    </cfRule>
    <cfRule type="containsText" dxfId="50" priority="147" operator="containsText" text="CATASTROFICO">
      <formula>NOT(ISERROR(SEARCH("CATASTROFICO",M32)))</formula>
    </cfRule>
  </conditionalFormatting>
  <conditionalFormatting sqref="N32:N51">
    <cfRule type="containsText" dxfId="49" priority="140" operator="containsText" text="MUY ALTO">
      <formula>NOT(ISERROR(SEARCH("MUY ALTO",N32)))</formula>
    </cfRule>
    <cfRule type="containsText" dxfId="48" priority="141" operator="containsText" text="ALTA">
      <formula>NOT(ISERROR(SEARCH("ALTA",N32)))</formula>
    </cfRule>
    <cfRule type="containsText" dxfId="47" priority="142" operator="containsText" text="MEDIA">
      <formula>NOT(ISERROR(SEARCH("MEDIA",N32)))</formula>
    </cfRule>
    <cfRule type="containsText" dxfId="46" priority="143" operator="containsText" text="BAJA">
      <formula>NOT(ISERROR(SEARCH("BAJA",N32)))</formula>
    </cfRule>
    <cfRule type="containsText" dxfId="45" priority="144" operator="containsText" text="MUY BAJO">
      <formula>NOT(ISERROR(SEARCH("MUY BAJO",N32)))</formula>
    </cfRule>
  </conditionalFormatting>
  <conditionalFormatting sqref="M52:M71">
    <cfRule type="containsText" dxfId="44" priority="137" operator="containsText" text="MODERADO">
      <formula>NOT(ISERROR(SEARCH("MODERADO",M52)))</formula>
    </cfRule>
    <cfRule type="containsText" dxfId="43" priority="138" operator="containsText" text="MAYOR">
      <formula>NOT(ISERROR(SEARCH("MAYOR",M52)))</formula>
    </cfRule>
    <cfRule type="containsText" dxfId="42" priority="139" operator="containsText" text="CATASTROFICO">
      <formula>NOT(ISERROR(SEARCH("CATASTROFICO",M52)))</formula>
    </cfRule>
  </conditionalFormatting>
  <conditionalFormatting sqref="N52:N71">
    <cfRule type="containsText" dxfId="41" priority="132" operator="containsText" text="MUY ALTO">
      <formula>NOT(ISERROR(SEARCH("MUY ALTO",N52)))</formula>
    </cfRule>
    <cfRule type="containsText" dxfId="40" priority="133" operator="containsText" text="ALTA">
      <formula>NOT(ISERROR(SEARCH("ALTA",N52)))</formula>
    </cfRule>
    <cfRule type="containsText" dxfId="39" priority="134" operator="containsText" text="MEDIA">
      <formula>NOT(ISERROR(SEARCH("MEDIA",N52)))</formula>
    </cfRule>
    <cfRule type="containsText" dxfId="38" priority="135" operator="containsText" text="BAJA">
      <formula>NOT(ISERROR(SEARCH("BAJA",N52)))</formula>
    </cfRule>
    <cfRule type="containsText" dxfId="37" priority="136" operator="containsText" text="MUY BAJO">
      <formula>NOT(ISERROR(SEARCH("MUY BAJO",N52)))</formula>
    </cfRule>
  </conditionalFormatting>
  <conditionalFormatting sqref="M72:M91">
    <cfRule type="containsText" dxfId="36" priority="129" operator="containsText" text="MODERADO">
      <formula>NOT(ISERROR(SEARCH("MODERADO",M72)))</formula>
    </cfRule>
    <cfRule type="containsText" dxfId="35" priority="130" operator="containsText" text="MAYOR">
      <formula>NOT(ISERROR(SEARCH("MAYOR",M72)))</formula>
    </cfRule>
    <cfRule type="containsText" dxfId="34" priority="131" operator="containsText" text="CATASTROFICO">
      <formula>NOT(ISERROR(SEARCH("CATASTROFICO",M72)))</formula>
    </cfRule>
  </conditionalFormatting>
  <conditionalFormatting sqref="N72:N91">
    <cfRule type="containsText" dxfId="33" priority="124" operator="containsText" text="MUY ALTO">
      <formula>NOT(ISERROR(SEARCH("MUY ALTO",N72)))</formula>
    </cfRule>
    <cfRule type="containsText" dxfId="32" priority="125" operator="containsText" text="ALTA">
      <formula>NOT(ISERROR(SEARCH("ALTA",N72)))</formula>
    </cfRule>
    <cfRule type="containsText" dxfId="31" priority="126" operator="containsText" text="MEDIA">
      <formula>NOT(ISERROR(SEARCH("MEDIA",N72)))</formula>
    </cfRule>
    <cfRule type="containsText" dxfId="30" priority="127" operator="containsText" text="BAJA">
      <formula>NOT(ISERROR(SEARCH("BAJA",N72)))</formula>
    </cfRule>
    <cfRule type="containsText" dxfId="29" priority="128" operator="containsText" text="MUY BAJO">
      <formula>NOT(ISERROR(SEARCH("MUY BAJO",N72)))</formula>
    </cfRule>
  </conditionalFormatting>
  <conditionalFormatting sqref="M92:M111">
    <cfRule type="containsText" dxfId="28" priority="121" operator="containsText" text="MODERADO">
      <formula>NOT(ISERROR(SEARCH("MODERADO",M92)))</formula>
    </cfRule>
    <cfRule type="containsText" dxfId="27" priority="122" operator="containsText" text="MAYOR">
      <formula>NOT(ISERROR(SEARCH("MAYOR",M92)))</formula>
    </cfRule>
    <cfRule type="containsText" dxfId="26" priority="123" operator="containsText" text="CATASTROFICO">
      <formula>NOT(ISERROR(SEARCH("CATASTROFICO",M92)))</formula>
    </cfRule>
  </conditionalFormatting>
  <conditionalFormatting sqref="N92:N111">
    <cfRule type="containsText" dxfId="25" priority="116" operator="containsText" text="MUY ALTO">
      <formula>NOT(ISERROR(SEARCH("MUY ALTO",N92)))</formula>
    </cfRule>
    <cfRule type="containsText" dxfId="24" priority="117" operator="containsText" text="ALTA">
      <formula>NOT(ISERROR(SEARCH("ALTA",N92)))</formula>
    </cfRule>
    <cfRule type="containsText" dxfId="23" priority="118" operator="containsText" text="MEDIA">
      <formula>NOT(ISERROR(SEARCH("MEDIA",N92)))</formula>
    </cfRule>
    <cfRule type="containsText" dxfId="22" priority="119" operator="containsText" text="BAJA">
      <formula>NOT(ISERROR(SEARCH("BAJA",N92)))</formula>
    </cfRule>
    <cfRule type="containsText" dxfId="21" priority="120" operator="containsText" text="MUY BAJO">
      <formula>NOT(ISERROR(SEARCH("MUY BAJO",N92)))</formula>
    </cfRule>
  </conditionalFormatting>
  <conditionalFormatting sqref="M112:M211">
    <cfRule type="containsText" dxfId="20" priority="113" operator="containsText" text="MODERADO">
      <formula>NOT(ISERROR(SEARCH("MODERADO",M112)))</formula>
    </cfRule>
    <cfRule type="containsText" dxfId="19" priority="114" operator="containsText" text="MAYOR">
      <formula>NOT(ISERROR(SEARCH("MAYOR",M112)))</formula>
    </cfRule>
    <cfRule type="containsText" dxfId="18" priority="115" operator="containsText" text="CATASTROFICO">
      <formula>NOT(ISERROR(SEARCH("CATASTROFICO",M112)))</formula>
    </cfRule>
  </conditionalFormatting>
  <conditionalFormatting sqref="N112:N211">
    <cfRule type="containsText" dxfId="17" priority="108" operator="containsText" text="MUY ALTO">
      <formula>NOT(ISERROR(SEARCH("MUY ALTO",N112)))</formula>
    </cfRule>
    <cfRule type="containsText" dxfId="16" priority="109" operator="containsText" text="ALTA">
      <formula>NOT(ISERROR(SEARCH("ALTA",N112)))</formula>
    </cfRule>
    <cfRule type="containsText" dxfId="15" priority="110" operator="containsText" text="MEDIA">
      <formula>NOT(ISERROR(SEARCH("MEDIA",N112)))</formula>
    </cfRule>
    <cfRule type="containsText" dxfId="14" priority="111" operator="containsText" text="BAJA">
      <formula>NOT(ISERROR(SEARCH("BAJA",N112)))</formula>
    </cfRule>
    <cfRule type="containsText" dxfId="13" priority="112" operator="containsText" text="MUY BAJO">
      <formula>NOT(ISERROR(SEARCH("MUY BAJO",N112)))</formula>
    </cfRule>
  </conditionalFormatting>
  <conditionalFormatting sqref="O12 O32 O52 O72 O92 O112 O132 O152">
    <cfRule type="containsText" dxfId="12" priority="1" operator="containsText" text="MODERADO">
      <formula>NOT(ISERROR(SEARCH("MODERADO",O12)))</formula>
    </cfRule>
    <cfRule type="containsText" dxfId="11" priority="2" operator="containsText" text="MAYOR">
      <formula>NOT(ISERROR(SEARCH("MAYOR",O12)))</formula>
    </cfRule>
    <cfRule type="containsText" dxfId="10" priority="3" operator="containsText" text="CATASTROFICO">
      <formula>NOT(ISERROR(SEARCH("CATASTROFICO",O12)))</formula>
    </cfRule>
  </conditionalFormatting>
  <dataValidations count="5">
    <dataValidation type="list" allowBlank="1" showInputMessage="1" showErrorMessage="1" sqref="B52 B152 B132 B112 B92 B72 B32 B12 B192 B172" xr:uid="{B8601B27-55C7-42A8-AC57-51B108B0A269}">
      <formula1>$B$826:$B$829</formula1>
    </dataValidation>
    <dataValidation type="list" allowBlank="1" showInputMessage="1" showErrorMessage="1" sqref="C52 C152 C132 C112 C92 C72 C32 C12 C192 C172" xr:uid="{7EF3E50B-FCD7-4545-B948-4201BEE94144}">
      <formula1>$C$826:$C$843</formula1>
    </dataValidation>
    <dataValidation type="list" allowBlank="1" showInputMessage="1" showErrorMessage="1" sqref="H12:H211" xr:uid="{5C3335DA-7BAB-4097-94E0-E0F3B6C311F7}">
      <formula1>$H$826</formula1>
    </dataValidation>
    <dataValidation type="list" allowBlank="1" showInputMessage="1" showErrorMessage="1" sqref="R12:R24 R29:R211" xr:uid="{A406381B-44C3-4F0F-B433-DCDE7DD7980A}">
      <formula1>$R$826:$R$829</formula1>
    </dataValidation>
    <dataValidation type="list" allowBlank="1" showInputMessage="1" showErrorMessage="1" sqref="X12:X211" xr:uid="{F4A28885-FE02-43A2-857C-F120AE7A1109}">
      <formula1>$X$826:$X$827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A5EC-F2A6-44EA-8E01-B28496EE2F56}">
  <sheetPr>
    <tabColor rgb="FF00B0F0"/>
  </sheetPr>
  <dimension ref="A1:AK55"/>
  <sheetViews>
    <sheetView zoomScale="90" zoomScaleNormal="90" workbookViewId="0">
      <selection activeCell="C18" sqref="C18"/>
    </sheetView>
  </sheetViews>
  <sheetFormatPr baseColWidth="10" defaultRowHeight="15" x14ac:dyDescent="0.25"/>
  <cols>
    <col min="2" max="2" width="24.140625" customWidth="1"/>
    <col min="3" max="3" width="70.140625" customWidth="1"/>
    <col min="4" max="4" width="29.85546875" customWidth="1"/>
  </cols>
  <sheetData>
    <row r="1" spans="1:37" ht="23.25" x14ac:dyDescent="0.25">
      <c r="A1" s="15"/>
      <c r="B1" s="158" t="s">
        <v>90</v>
      </c>
      <c r="C1" s="158"/>
      <c r="D1" s="15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7" ht="25.5" x14ac:dyDescent="0.25">
      <c r="A3" s="15"/>
      <c r="B3" s="16"/>
      <c r="C3" s="17" t="s">
        <v>91</v>
      </c>
      <c r="D3" s="17" t="s">
        <v>92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7" ht="51" x14ac:dyDescent="0.25">
      <c r="A4" s="15"/>
      <c r="B4" s="18" t="s">
        <v>93</v>
      </c>
      <c r="C4" s="19" t="s">
        <v>94</v>
      </c>
      <c r="D4" s="20">
        <v>0.2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7" ht="51" x14ac:dyDescent="0.25">
      <c r="A5" s="15"/>
      <c r="B5" s="21" t="s">
        <v>95</v>
      </c>
      <c r="C5" s="22" t="s">
        <v>96</v>
      </c>
      <c r="D5" s="23">
        <v>0.4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7" ht="51" x14ac:dyDescent="0.25">
      <c r="A6" s="15"/>
      <c r="B6" s="24" t="s">
        <v>97</v>
      </c>
      <c r="C6" s="22" t="s">
        <v>98</v>
      </c>
      <c r="D6" s="23">
        <v>0.6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7" ht="76.5" x14ac:dyDescent="0.25">
      <c r="A7" s="15"/>
      <c r="B7" s="25" t="s">
        <v>99</v>
      </c>
      <c r="C7" s="22" t="s">
        <v>100</v>
      </c>
      <c r="D7" s="23">
        <v>0.8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7" ht="51" x14ac:dyDescent="0.25">
      <c r="A8" s="15"/>
      <c r="B8" s="26" t="s">
        <v>101</v>
      </c>
      <c r="C8" s="22" t="s">
        <v>102</v>
      </c>
      <c r="D8" s="23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7" x14ac:dyDescent="0.25">
      <c r="A9" s="15"/>
      <c r="B9" s="27"/>
      <c r="C9" s="27"/>
      <c r="D9" s="2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6.5" x14ac:dyDescent="0.25">
      <c r="A10" s="15"/>
      <c r="B10" s="28"/>
      <c r="C10" s="27"/>
      <c r="D10" s="2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x14ac:dyDescent="0.25">
      <c r="A11" s="15"/>
      <c r="B11" s="27"/>
      <c r="C11" s="27"/>
      <c r="D11" s="2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x14ac:dyDescent="0.25">
      <c r="A12" s="15"/>
      <c r="B12" s="27"/>
      <c r="C12" s="27"/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x14ac:dyDescent="0.25">
      <c r="A13" s="15"/>
      <c r="B13" s="27"/>
      <c r="C13" s="27"/>
      <c r="D13" s="2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x14ac:dyDescent="0.25">
      <c r="A14" s="15"/>
      <c r="B14" s="27"/>
      <c r="C14" s="27"/>
      <c r="D14" s="2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x14ac:dyDescent="0.25">
      <c r="A15" s="15"/>
      <c r="B15" s="27"/>
      <c r="C15" s="27"/>
      <c r="D15" s="2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x14ac:dyDescent="0.25">
      <c r="A16" s="15"/>
      <c r="B16" s="27"/>
      <c r="C16" s="27"/>
      <c r="D16" s="2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x14ac:dyDescent="0.25">
      <c r="A17" s="15"/>
      <c r="B17" s="27"/>
      <c r="C17" s="27"/>
      <c r="D17" s="2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x14ac:dyDescent="0.25">
      <c r="A18" s="15"/>
      <c r="B18" s="27"/>
      <c r="C18" s="27"/>
      <c r="D18" s="2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1" x14ac:dyDescent="0.25">
      <c r="A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x14ac:dyDescent="0.25">
      <c r="A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25">
      <c r="A35" s="15"/>
    </row>
    <row r="36" spans="1:31" x14ac:dyDescent="0.25">
      <c r="A36" s="15"/>
    </row>
    <row r="37" spans="1:31" x14ac:dyDescent="0.25">
      <c r="A37" s="15"/>
    </row>
    <row r="38" spans="1:31" x14ac:dyDescent="0.25">
      <c r="A38" s="15"/>
    </row>
    <row r="39" spans="1:31" x14ac:dyDescent="0.25">
      <c r="A39" s="15"/>
    </row>
    <row r="40" spans="1:31" x14ac:dyDescent="0.25">
      <c r="A40" s="15"/>
    </row>
    <row r="41" spans="1:31" x14ac:dyDescent="0.25">
      <c r="A41" s="15"/>
    </row>
    <row r="42" spans="1:31" x14ac:dyDescent="0.25">
      <c r="A42" s="15"/>
    </row>
    <row r="43" spans="1:31" x14ac:dyDescent="0.25">
      <c r="A43" s="15"/>
    </row>
    <row r="44" spans="1:31" x14ac:dyDescent="0.25">
      <c r="A44" s="15"/>
    </row>
    <row r="45" spans="1:31" x14ac:dyDescent="0.25">
      <c r="A45" s="15"/>
    </row>
    <row r="46" spans="1:31" x14ac:dyDescent="0.25">
      <c r="A46" s="15"/>
    </row>
    <row r="47" spans="1:31" x14ac:dyDescent="0.25">
      <c r="A47" s="15"/>
    </row>
    <row r="48" spans="1:3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7ABD-1ECD-485D-8FFB-FFA500EAD05E}">
  <sheetPr>
    <tabColor theme="6" tint="-0.249977111117893"/>
  </sheetPr>
  <dimension ref="B1:E235"/>
  <sheetViews>
    <sheetView zoomScale="60" zoomScaleNormal="60" workbookViewId="0">
      <selection activeCell="D29" sqref="D29"/>
    </sheetView>
  </sheetViews>
  <sheetFormatPr baseColWidth="10" defaultRowHeight="15" x14ac:dyDescent="0.25"/>
  <cols>
    <col min="2" max="2" width="38.28515625" style="30" bestFit="1" customWidth="1"/>
    <col min="3" max="3" width="77" style="30" bestFit="1" customWidth="1"/>
    <col min="4" max="4" width="20.85546875" style="30" bestFit="1" customWidth="1"/>
    <col min="5" max="5" width="36.7109375" style="30" bestFit="1" customWidth="1"/>
  </cols>
  <sheetData>
    <row r="1" spans="2:5" x14ac:dyDescent="0.25">
      <c r="B1"/>
      <c r="C1"/>
      <c r="D1"/>
      <c r="E1"/>
    </row>
    <row r="2" spans="2:5" ht="31.5" x14ac:dyDescent="0.5">
      <c r="B2" s="34" t="s">
        <v>109</v>
      </c>
      <c r="C2" s="32"/>
      <c r="D2" s="32"/>
      <c r="E2" s="33"/>
    </row>
    <row r="3" spans="2:5" x14ac:dyDescent="0.25">
      <c r="B3" s="29"/>
      <c r="C3" s="29"/>
      <c r="D3" s="29"/>
      <c r="E3" s="29"/>
    </row>
    <row r="4" spans="2:5" ht="30" customHeight="1" x14ac:dyDescent="0.25">
      <c r="B4" s="17" t="s">
        <v>84</v>
      </c>
      <c r="C4" s="35" t="s">
        <v>3</v>
      </c>
      <c r="D4" s="35" t="s">
        <v>85</v>
      </c>
      <c r="E4" s="36" t="s">
        <v>86</v>
      </c>
    </row>
    <row r="5" spans="2:5" ht="25.5" x14ac:dyDescent="0.25">
      <c r="B5" s="17"/>
      <c r="C5" s="37"/>
      <c r="D5" s="37"/>
      <c r="E5" s="38"/>
    </row>
    <row r="6" spans="2:5" ht="25.5" x14ac:dyDescent="0.25">
      <c r="B6" s="161" t="s">
        <v>114</v>
      </c>
      <c r="C6" s="39" t="s">
        <v>103</v>
      </c>
      <c r="D6" s="159">
        <v>5</v>
      </c>
      <c r="E6" s="159" t="s">
        <v>87</v>
      </c>
    </row>
    <row r="7" spans="2:5" ht="25.5" x14ac:dyDescent="0.25">
      <c r="B7" s="162"/>
      <c r="C7" s="39" t="s">
        <v>104</v>
      </c>
      <c r="D7" s="160"/>
      <c r="E7" s="160"/>
    </row>
    <row r="8" spans="2:5" ht="25.5" x14ac:dyDescent="0.25">
      <c r="B8" s="163" t="s">
        <v>115</v>
      </c>
      <c r="C8" s="39" t="s">
        <v>105</v>
      </c>
      <c r="D8" s="159">
        <v>10</v>
      </c>
      <c r="E8" s="159" t="s">
        <v>88</v>
      </c>
    </row>
    <row r="9" spans="2:5" ht="25.5" x14ac:dyDescent="0.25">
      <c r="B9" s="164"/>
      <c r="C9" s="39" t="s">
        <v>106</v>
      </c>
      <c r="D9" s="160"/>
      <c r="E9" s="160"/>
    </row>
    <row r="10" spans="2:5" ht="25.5" x14ac:dyDescent="0.25">
      <c r="B10" s="165" t="s">
        <v>116</v>
      </c>
      <c r="C10" s="39" t="s">
        <v>107</v>
      </c>
      <c r="D10" s="159">
        <v>20</v>
      </c>
      <c r="E10" s="159" t="s">
        <v>89</v>
      </c>
    </row>
    <row r="11" spans="2:5" ht="25.5" x14ac:dyDescent="0.25">
      <c r="B11" s="166"/>
      <c r="C11" s="39" t="s">
        <v>108</v>
      </c>
      <c r="D11" s="160"/>
      <c r="E11" s="160"/>
    </row>
    <row r="14" spans="2:5" x14ac:dyDescent="0.25">
      <c r="B14"/>
      <c r="C14"/>
      <c r="D14"/>
      <c r="E14"/>
    </row>
    <row r="15" spans="2:5" x14ac:dyDescent="0.25">
      <c r="B15"/>
      <c r="C15"/>
      <c r="D15"/>
      <c r="E15"/>
    </row>
    <row r="16" spans="2:5" x14ac:dyDescent="0.25">
      <c r="B16"/>
      <c r="C16"/>
      <c r="D16"/>
      <c r="E16"/>
    </row>
    <row r="17" spans="2:2" customFormat="1" x14ac:dyDescent="0.25"/>
    <row r="18" spans="2:2" customFormat="1" x14ac:dyDescent="0.25"/>
    <row r="19" spans="2:2" customFormat="1" x14ac:dyDescent="0.25">
      <c r="B19" s="30"/>
    </row>
    <row r="20" spans="2:2" customFormat="1" x14ac:dyDescent="0.25">
      <c r="B20" s="30"/>
    </row>
    <row r="21" spans="2:2" customFormat="1" x14ac:dyDescent="0.25">
      <c r="B21" s="30"/>
    </row>
    <row r="22" spans="2:2" customFormat="1" x14ac:dyDescent="0.25"/>
    <row r="23" spans="2:2" customFormat="1" x14ac:dyDescent="0.25"/>
    <row r="24" spans="2:2" customFormat="1" x14ac:dyDescent="0.25"/>
    <row r="25" spans="2:2" customFormat="1" x14ac:dyDescent="0.25"/>
    <row r="26" spans="2:2" customFormat="1" x14ac:dyDescent="0.25"/>
    <row r="27" spans="2:2" customFormat="1" x14ac:dyDescent="0.25"/>
    <row r="28" spans="2:2" customFormat="1" x14ac:dyDescent="0.25"/>
    <row r="230" spans="2:4" x14ac:dyDescent="0.25">
      <c r="B230" s="31"/>
      <c r="C230" s="31"/>
      <c r="D230" s="31"/>
    </row>
    <row r="231" spans="2:4" x14ac:dyDescent="0.25">
      <c r="B231" s="31"/>
      <c r="C231" s="31"/>
      <c r="D231" s="31"/>
    </row>
    <row r="232" spans="2:4" x14ac:dyDescent="0.25">
      <c r="B232" s="31"/>
      <c r="C232" s="31"/>
      <c r="D232" s="31"/>
    </row>
    <row r="233" spans="2:4" x14ac:dyDescent="0.25">
      <c r="B233" s="31"/>
      <c r="C233" s="31"/>
      <c r="D233" s="31"/>
    </row>
    <row r="234" spans="2:4" x14ac:dyDescent="0.25">
      <c r="B234" s="31"/>
      <c r="C234" s="31"/>
      <c r="D234" s="31"/>
    </row>
    <row r="235" spans="2:4" x14ac:dyDescent="0.25">
      <c r="B235" s="31"/>
      <c r="C235" s="31"/>
      <c r="D235" s="31"/>
    </row>
  </sheetData>
  <mergeCells count="9">
    <mergeCell ref="E6:E7"/>
    <mergeCell ref="E8:E9"/>
    <mergeCell ref="E10:E11"/>
    <mergeCell ref="B6:B7"/>
    <mergeCell ref="B8:B9"/>
    <mergeCell ref="B10:B11"/>
    <mergeCell ref="D6:D7"/>
    <mergeCell ref="D8:D9"/>
    <mergeCell ref="D10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72F3D-3E71-459F-BB57-E4AE2B28C415}">
  <dimension ref="A1:CU140"/>
  <sheetViews>
    <sheetView zoomScale="50" zoomScaleNormal="50" workbookViewId="0">
      <selection activeCell="AL36" sqref="AL36:AM37"/>
    </sheetView>
  </sheetViews>
  <sheetFormatPr baseColWidth="10" defaultRowHeight="15" x14ac:dyDescent="0.25"/>
  <cols>
    <col min="2" max="39" width="5.7109375" customWidth="1"/>
    <col min="41" max="46" width="5.7109375" customWidth="1"/>
  </cols>
  <sheetData>
    <row r="1" spans="1:9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ht="18" customHeight="1" x14ac:dyDescent="0.25">
      <c r="A2" s="15"/>
      <c r="B2" s="167" t="s">
        <v>118</v>
      </c>
      <c r="C2" s="167"/>
      <c r="D2" s="167"/>
      <c r="E2" s="167"/>
      <c r="F2" s="167"/>
      <c r="G2" s="167"/>
      <c r="H2" s="167"/>
      <c r="I2" s="167"/>
      <c r="J2" s="168" t="s">
        <v>119</v>
      </c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</row>
    <row r="3" spans="1:99" ht="18.75" customHeight="1" x14ac:dyDescent="0.25">
      <c r="A3" s="15"/>
      <c r="B3" s="167"/>
      <c r="C3" s="167"/>
      <c r="D3" s="167"/>
      <c r="E3" s="167"/>
      <c r="F3" s="167"/>
      <c r="G3" s="167"/>
      <c r="H3" s="167"/>
      <c r="I3" s="167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</row>
    <row r="4" spans="1:99" ht="15" customHeight="1" x14ac:dyDescent="0.25">
      <c r="A4" s="15"/>
      <c r="B4" s="167"/>
      <c r="C4" s="167"/>
      <c r="D4" s="167"/>
      <c r="E4" s="167"/>
      <c r="F4" s="167"/>
      <c r="G4" s="167"/>
      <c r="H4" s="167"/>
      <c r="I4" s="167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</row>
    <row r="5" spans="1:99" ht="15.75" thickBo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</row>
    <row r="6" spans="1:99" ht="15" customHeight="1" x14ac:dyDescent="0.25">
      <c r="A6" s="15"/>
      <c r="B6" s="169" t="s">
        <v>92</v>
      </c>
      <c r="C6" s="169"/>
      <c r="D6" s="170"/>
      <c r="E6" s="171" t="s">
        <v>120</v>
      </c>
      <c r="F6" s="172"/>
      <c r="G6" s="172"/>
      <c r="H6" s="172"/>
      <c r="I6" s="173"/>
      <c r="J6" s="180" t="str">
        <f>IF(AND('[2]Mapa final'!$H$10="Muy Alta",'[2]Mapa final'!$L$10="Leve"),CONCATENATE("R",'[2]Mapa final'!$A$10),"")</f>
        <v/>
      </c>
      <c r="K6" s="181"/>
      <c r="L6" s="181" t="str">
        <f>IF(AND('[2]Mapa final'!$H$16="Muy Alta",'[2]Mapa final'!$L$16="Leve"),CONCATENATE("R",'[2]Mapa final'!$A$16),"")</f>
        <v/>
      </c>
      <c r="M6" s="181"/>
      <c r="N6" s="181" t="str">
        <f>IF(AND('[2]Mapa final'!$H$22="Muy Alta",'[2]Mapa final'!$L$22="Leve"),CONCATENATE("R",'[2]Mapa final'!$A$22),"")</f>
        <v/>
      </c>
      <c r="O6" s="184"/>
      <c r="P6" s="180" t="str">
        <f>IF(AND('[2]Mapa final'!$H$10="Muy Alta",'[2]Mapa final'!$L$10="Menor"),CONCATENATE("R",'[2]Mapa final'!$A$10),"")</f>
        <v/>
      </c>
      <c r="Q6" s="181"/>
      <c r="R6" s="181" t="str">
        <f>IF(AND('[2]Mapa final'!$H$16="Muy Alta",'[2]Mapa final'!$L$16="Menor"),CONCATENATE("R",'[2]Mapa final'!$A$16),"")</f>
        <v/>
      </c>
      <c r="S6" s="181"/>
      <c r="T6" s="181" t="str">
        <f>IF(AND('[2]Mapa final'!$H$22="Muy Alta",'[2]Mapa final'!$L$22="Menor"),CONCATENATE("R",'[2]Mapa final'!$A$22),"")</f>
        <v/>
      </c>
      <c r="U6" s="184"/>
      <c r="V6" s="180" t="str">
        <f>IF(AND('[2]Mapa final'!$H$10="Muy Alta",'[2]Mapa final'!$L$10="Moderado"),CONCATENATE("R",'[2]Mapa final'!$A$10),"")</f>
        <v/>
      </c>
      <c r="W6" s="181"/>
      <c r="X6" s="181" t="str">
        <f>IF(AND('[2]Mapa final'!$H$16="Muy Alta",'[2]Mapa final'!$L$16="Moderado"),CONCATENATE("R",'[2]Mapa final'!$A$16),"")</f>
        <v/>
      </c>
      <c r="Y6" s="181"/>
      <c r="Z6" s="181" t="str">
        <f>IF(AND('[2]Mapa final'!$H$22="Muy Alta",'[2]Mapa final'!$L$22="Moderado"),CONCATENATE("R",'[2]Mapa final'!$A$22),"")</f>
        <v/>
      </c>
      <c r="AA6" s="184"/>
      <c r="AB6" s="180" t="str">
        <f>IF(AND('[2]Mapa final'!$H$10="Muy Alta",'[2]Mapa final'!$L$10="Mayor"),CONCATENATE("R",'[2]Mapa final'!$A$10),"")</f>
        <v/>
      </c>
      <c r="AC6" s="181"/>
      <c r="AD6" s="181" t="str">
        <f>IF(AND('[2]Mapa final'!$H$16="Muy Alta",'[2]Mapa final'!$L$16="Mayor"),CONCATENATE("R",'[2]Mapa final'!$A$16),"")</f>
        <v/>
      </c>
      <c r="AE6" s="181"/>
      <c r="AF6" s="181" t="str">
        <f>IF(AND('[2]Mapa final'!$H$22="Muy Alta",'[2]Mapa final'!$L$22="Mayor"),CONCATENATE("R",'[2]Mapa final'!$A$22),"")</f>
        <v/>
      </c>
      <c r="AG6" s="184"/>
      <c r="AH6" s="187" t="str">
        <f>IF(AND('[2]Mapa final'!$H$10="Muy Alta",'[2]Mapa final'!$L$10="Catastrófico"),CONCATENATE("R",'[2]Mapa final'!$A$10),"")</f>
        <v/>
      </c>
      <c r="AI6" s="188"/>
      <c r="AJ6" s="188" t="str">
        <f>IF(AND('[2]Mapa final'!$H$16="Muy Alta",'[2]Mapa final'!$L$16="Catastrófico"),CONCATENATE("R",'[2]Mapa final'!$A$16),"")</f>
        <v/>
      </c>
      <c r="AK6" s="188"/>
      <c r="AL6" s="188" t="str">
        <f>IF(AND('[2]Mapa final'!$H$22="Muy Alta",'[2]Mapa final'!$L$22="Catastrófico"),CONCATENATE("R",'[2]Mapa final'!$A$22),"")</f>
        <v/>
      </c>
      <c r="AM6" s="191"/>
      <c r="AO6" s="193" t="s">
        <v>121</v>
      </c>
      <c r="AP6" s="194"/>
      <c r="AQ6" s="194"/>
      <c r="AR6" s="194"/>
      <c r="AS6" s="194"/>
      <c r="AT6" s="19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99" ht="15" customHeight="1" x14ac:dyDescent="0.25">
      <c r="A7" s="15"/>
      <c r="B7" s="169"/>
      <c r="C7" s="169"/>
      <c r="D7" s="170"/>
      <c r="E7" s="174"/>
      <c r="F7" s="175"/>
      <c r="G7" s="175"/>
      <c r="H7" s="175"/>
      <c r="I7" s="176"/>
      <c r="J7" s="182"/>
      <c r="K7" s="183"/>
      <c r="L7" s="183"/>
      <c r="M7" s="183"/>
      <c r="N7" s="183"/>
      <c r="O7" s="185"/>
      <c r="P7" s="182"/>
      <c r="Q7" s="186"/>
      <c r="R7" s="186"/>
      <c r="S7" s="186"/>
      <c r="T7" s="186"/>
      <c r="U7" s="185"/>
      <c r="V7" s="182"/>
      <c r="W7" s="186"/>
      <c r="X7" s="186"/>
      <c r="Y7" s="186"/>
      <c r="Z7" s="186"/>
      <c r="AA7" s="185"/>
      <c r="AB7" s="182"/>
      <c r="AC7" s="186"/>
      <c r="AD7" s="186"/>
      <c r="AE7" s="186"/>
      <c r="AF7" s="186"/>
      <c r="AG7" s="185"/>
      <c r="AH7" s="189"/>
      <c r="AI7" s="190"/>
      <c r="AJ7" s="190"/>
      <c r="AK7" s="190"/>
      <c r="AL7" s="190"/>
      <c r="AM7" s="192"/>
      <c r="AN7" s="15"/>
      <c r="AO7" s="196"/>
      <c r="AP7" s="197"/>
      <c r="AQ7" s="197"/>
      <c r="AR7" s="197"/>
      <c r="AS7" s="197"/>
      <c r="AT7" s="198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spans="1:99" ht="15" customHeight="1" x14ac:dyDescent="0.25">
      <c r="A8" s="15"/>
      <c r="B8" s="169"/>
      <c r="C8" s="169"/>
      <c r="D8" s="170"/>
      <c r="E8" s="174"/>
      <c r="F8" s="175"/>
      <c r="G8" s="175"/>
      <c r="H8" s="175"/>
      <c r="I8" s="176"/>
      <c r="J8" s="182" t="str">
        <f>IF(AND('[2]Mapa final'!$H$28="Muy Alta",'[2]Mapa final'!$L$28="Leve"),CONCATENATE("R",'[2]Mapa final'!$A$28),"")</f>
        <v/>
      </c>
      <c r="K8" s="183"/>
      <c r="L8" s="186" t="str">
        <f>IF(AND('[2]Mapa final'!$H$34="Muy Alta",'[2]Mapa final'!$L$34="Leve"),CONCATENATE("R",'[2]Mapa final'!$A$34),"")</f>
        <v/>
      </c>
      <c r="M8" s="186"/>
      <c r="N8" s="186" t="str">
        <f>IF(AND('[2]Mapa final'!$H$40="Muy Alta",'[2]Mapa final'!$L$40="Leve"),CONCATENATE("R",'[2]Mapa final'!$A$40),"")</f>
        <v/>
      </c>
      <c r="O8" s="185"/>
      <c r="P8" s="182" t="str">
        <f>IF(AND('[2]Mapa final'!$H$28="Muy Alta",'[2]Mapa final'!$L$28="Menor"),CONCATENATE("R",'[2]Mapa final'!$A$28),"")</f>
        <v/>
      </c>
      <c r="Q8" s="186"/>
      <c r="R8" s="186" t="str">
        <f>IF(AND('[2]Mapa final'!$H$34="Muy Alta",'[2]Mapa final'!$L$34="Menor"),CONCATENATE("R",'[2]Mapa final'!$A$34),"")</f>
        <v/>
      </c>
      <c r="S8" s="186"/>
      <c r="T8" s="186" t="str">
        <f>IF(AND('[2]Mapa final'!$H$40="Muy Alta",'[2]Mapa final'!$L$40="Menor"),CONCATENATE("R",'[2]Mapa final'!$A$40),"")</f>
        <v/>
      </c>
      <c r="U8" s="185"/>
      <c r="V8" s="182" t="str">
        <f>IF(AND('[2]Mapa final'!$H$28="Muy Alta",'[2]Mapa final'!$L$28="Moderado"),CONCATENATE("R",'[2]Mapa final'!$A$28),"")</f>
        <v/>
      </c>
      <c r="W8" s="186"/>
      <c r="X8" s="186" t="str">
        <f>IF(AND('[2]Mapa final'!$H$34="Muy Alta",'[2]Mapa final'!$L$34="Moderado"),CONCATENATE("R",'[2]Mapa final'!$A$34),"")</f>
        <v/>
      </c>
      <c r="Y8" s="186"/>
      <c r="Z8" s="186" t="str">
        <f>IF(AND('[2]Mapa final'!$H$40="Muy Alta",'[2]Mapa final'!$L$40="Moderado"),CONCATENATE("R",'[2]Mapa final'!$A$40),"")</f>
        <v/>
      </c>
      <c r="AA8" s="185"/>
      <c r="AB8" s="182" t="str">
        <f>IF(AND('[2]Mapa final'!$H$28="Muy Alta",'[2]Mapa final'!$L$28="Mayor"),CONCATENATE("R",'[2]Mapa final'!$A$28),"")</f>
        <v/>
      </c>
      <c r="AC8" s="186"/>
      <c r="AD8" s="186" t="str">
        <f>IF(AND('[2]Mapa final'!$H$34="Muy Alta",'[2]Mapa final'!$L$34="Mayor"),CONCATENATE("R",'[2]Mapa final'!$A$34),"")</f>
        <v/>
      </c>
      <c r="AE8" s="186"/>
      <c r="AF8" s="186" t="str">
        <f>IF(AND('[2]Mapa final'!$H$40="Muy Alta",'[2]Mapa final'!$L$40="Mayor"),CONCATENATE("R",'[2]Mapa final'!$A$40),"")</f>
        <v/>
      </c>
      <c r="AG8" s="185"/>
      <c r="AH8" s="189" t="str">
        <f>IF(AND('[2]Mapa final'!$H$28="Muy Alta",'[2]Mapa final'!$L$28="Catastrófico"),CONCATENATE("R",'[2]Mapa final'!$A$28),"")</f>
        <v/>
      </c>
      <c r="AI8" s="190"/>
      <c r="AJ8" s="190" t="str">
        <f>IF(AND('[2]Mapa final'!$H$34="Muy Alta",'[2]Mapa final'!$L$34="Catastrófico"),CONCATENATE("R",'[2]Mapa final'!$A$34),"")</f>
        <v/>
      </c>
      <c r="AK8" s="190"/>
      <c r="AL8" s="190" t="str">
        <f>IF(AND('[2]Mapa final'!$H$40="Muy Alta",'[2]Mapa final'!$L$40="Catastrófico"),CONCATENATE("R",'[2]Mapa final'!$A$40),"")</f>
        <v/>
      </c>
      <c r="AM8" s="192"/>
      <c r="AN8" s="15"/>
      <c r="AO8" s="196"/>
      <c r="AP8" s="197"/>
      <c r="AQ8" s="197"/>
      <c r="AR8" s="197"/>
      <c r="AS8" s="197"/>
      <c r="AT8" s="198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</row>
    <row r="9" spans="1:99" ht="15" customHeight="1" x14ac:dyDescent="0.25">
      <c r="A9" s="15"/>
      <c r="B9" s="169"/>
      <c r="C9" s="169"/>
      <c r="D9" s="170"/>
      <c r="E9" s="174"/>
      <c r="F9" s="175"/>
      <c r="G9" s="175"/>
      <c r="H9" s="175"/>
      <c r="I9" s="176"/>
      <c r="J9" s="182"/>
      <c r="K9" s="183"/>
      <c r="L9" s="186"/>
      <c r="M9" s="186"/>
      <c r="N9" s="186"/>
      <c r="O9" s="185"/>
      <c r="P9" s="182"/>
      <c r="Q9" s="186"/>
      <c r="R9" s="186"/>
      <c r="S9" s="186"/>
      <c r="T9" s="186"/>
      <c r="U9" s="185"/>
      <c r="V9" s="182"/>
      <c r="W9" s="186"/>
      <c r="X9" s="186"/>
      <c r="Y9" s="186"/>
      <c r="Z9" s="186"/>
      <c r="AA9" s="185"/>
      <c r="AB9" s="182"/>
      <c r="AC9" s="186"/>
      <c r="AD9" s="186"/>
      <c r="AE9" s="186"/>
      <c r="AF9" s="186"/>
      <c r="AG9" s="185"/>
      <c r="AH9" s="189"/>
      <c r="AI9" s="190"/>
      <c r="AJ9" s="190"/>
      <c r="AK9" s="190"/>
      <c r="AL9" s="190"/>
      <c r="AM9" s="192"/>
      <c r="AN9" s="15"/>
      <c r="AO9" s="196"/>
      <c r="AP9" s="197"/>
      <c r="AQ9" s="197"/>
      <c r="AR9" s="197"/>
      <c r="AS9" s="197"/>
      <c r="AT9" s="198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99" ht="15" customHeight="1" x14ac:dyDescent="0.25">
      <c r="A10" s="15"/>
      <c r="B10" s="169"/>
      <c r="C10" s="169"/>
      <c r="D10" s="170"/>
      <c r="E10" s="174"/>
      <c r="F10" s="175"/>
      <c r="G10" s="175"/>
      <c r="H10" s="175"/>
      <c r="I10" s="176"/>
      <c r="J10" s="182" t="str">
        <f>IF(AND('[2]Mapa final'!$H$46="Muy Alta",'[2]Mapa final'!$L$46="Leve"),CONCATENATE("R",'[2]Mapa final'!$A$46),"")</f>
        <v/>
      </c>
      <c r="K10" s="183"/>
      <c r="L10" s="186" t="str">
        <f>IF(AND('[2]Mapa final'!$H$52="Muy Alta",'[2]Mapa final'!$L$52="Leve"),CONCATENATE("R",'[2]Mapa final'!$A$52),"")</f>
        <v/>
      </c>
      <c r="M10" s="186"/>
      <c r="N10" s="186" t="str">
        <f>IF(AND('[2]Mapa final'!$H$58="Muy Alta",'[2]Mapa final'!$L$58="Leve"),CONCATENATE("R",'[2]Mapa final'!$A$58),"")</f>
        <v/>
      </c>
      <c r="O10" s="185"/>
      <c r="P10" s="182" t="str">
        <f>IF(AND('[2]Mapa final'!$H$46="Muy Alta",'[2]Mapa final'!$L$46="Menor"),CONCATENATE("R",'[2]Mapa final'!$A$46),"")</f>
        <v/>
      </c>
      <c r="Q10" s="186"/>
      <c r="R10" s="186" t="str">
        <f>IF(AND('[2]Mapa final'!$H$52="Muy Alta",'[2]Mapa final'!$L$52="Menor"),CONCATENATE("R",'[2]Mapa final'!$A$52),"")</f>
        <v/>
      </c>
      <c r="S10" s="186"/>
      <c r="T10" s="186" t="str">
        <f>IF(AND('[2]Mapa final'!$H$58="Muy Alta",'[2]Mapa final'!$L$58="Menor"),CONCATENATE("R",'[2]Mapa final'!$A$58),"")</f>
        <v/>
      </c>
      <c r="U10" s="185"/>
      <c r="V10" s="182" t="str">
        <f>IF(AND('[2]Mapa final'!$H$46="Muy Alta",'[2]Mapa final'!$L$46="Moderado"),CONCATENATE("R",'[2]Mapa final'!$A$46),"")</f>
        <v/>
      </c>
      <c r="W10" s="186"/>
      <c r="X10" s="186" t="str">
        <f>IF(AND('[2]Mapa final'!$H$52="Muy Alta",'[2]Mapa final'!$L$52="Moderado"),CONCATENATE("R",'[2]Mapa final'!$A$52),"")</f>
        <v/>
      </c>
      <c r="Y10" s="186"/>
      <c r="Z10" s="186" t="str">
        <f>IF(AND('[2]Mapa final'!$H$58="Muy Alta",'[2]Mapa final'!$L$58="Moderado"),CONCATENATE("R",'[2]Mapa final'!$A$58),"")</f>
        <v/>
      </c>
      <c r="AA10" s="185"/>
      <c r="AB10" s="182" t="str">
        <f>IF(AND('[2]Mapa final'!$H$46="Muy Alta",'[2]Mapa final'!$L$46="Mayor"),CONCATENATE("R",'[2]Mapa final'!$A$46),"")</f>
        <v/>
      </c>
      <c r="AC10" s="186"/>
      <c r="AD10" s="186" t="str">
        <f>IF(AND('[2]Mapa final'!$H$52="Muy Alta",'[2]Mapa final'!$L$52="Mayor"),CONCATENATE("R",'[2]Mapa final'!$A$52),"")</f>
        <v/>
      </c>
      <c r="AE10" s="186"/>
      <c r="AF10" s="186" t="str">
        <f>IF(AND('[2]Mapa final'!$H$58="Muy Alta",'[2]Mapa final'!$L$58="Mayor"),CONCATENATE("R",'[2]Mapa final'!$A$58),"")</f>
        <v/>
      </c>
      <c r="AG10" s="185"/>
      <c r="AH10" s="189" t="str">
        <f>IF(AND('[2]Mapa final'!$H$46="Muy Alta",'[2]Mapa final'!$L$46="Catastrófico"),CONCATENATE("R",'[2]Mapa final'!$A$46),"")</f>
        <v/>
      </c>
      <c r="AI10" s="190"/>
      <c r="AJ10" s="190" t="str">
        <f>IF(AND('[2]Mapa final'!$H$52="Muy Alta",'[2]Mapa final'!$L$52="Catastrófico"),CONCATENATE("R",'[2]Mapa final'!$A$52),"")</f>
        <v/>
      </c>
      <c r="AK10" s="190"/>
      <c r="AL10" s="190" t="str">
        <f>IF(AND('[2]Mapa final'!$H$58="Muy Alta",'[2]Mapa final'!$L$58="Catastrófico"),CONCATENATE("R",'[2]Mapa final'!$A$58),"")</f>
        <v/>
      </c>
      <c r="AM10" s="192"/>
      <c r="AN10" s="15"/>
      <c r="AO10" s="196"/>
      <c r="AP10" s="197"/>
      <c r="AQ10" s="197"/>
      <c r="AR10" s="197"/>
      <c r="AS10" s="197"/>
      <c r="AT10" s="198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99" ht="15" customHeight="1" x14ac:dyDescent="0.25">
      <c r="A11" s="15"/>
      <c r="B11" s="169"/>
      <c r="C11" s="169"/>
      <c r="D11" s="170"/>
      <c r="E11" s="174"/>
      <c r="F11" s="175"/>
      <c r="G11" s="175"/>
      <c r="H11" s="175"/>
      <c r="I11" s="176"/>
      <c r="J11" s="182"/>
      <c r="K11" s="183"/>
      <c r="L11" s="186"/>
      <c r="M11" s="186"/>
      <c r="N11" s="186"/>
      <c r="O11" s="185"/>
      <c r="P11" s="182"/>
      <c r="Q11" s="186"/>
      <c r="R11" s="186"/>
      <c r="S11" s="186"/>
      <c r="T11" s="186"/>
      <c r="U11" s="185"/>
      <c r="V11" s="182"/>
      <c r="W11" s="186"/>
      <c r="X11" s="186"/>
      <c r="Y11" s="186"/>
      <c r="Z11" s="186"/>
      <c r="AA11" s="185"/>
      <c r="AB11" s="182"/>
      <c r="AC11" s="186"/>
      <c r="AD11" s="186"/>
      <c r="AE11" s="186"/>
      <c r="AF11" s="186"/>
      <c r="AG11" s="185"/>
      <c r="AH11" s="189"/>
      <c r="AI11" s="190"/>
      <c r="AJ11" s="190"/>
      <c r="AK11" s="190"/>
      <c r="AL11" s="190"/>
      <c r="AM11" s="192"/>
      <c r="AN11" s="15"/>
      <c r="AO11" s="196"/>
      <c r="AP11" s="197"/>
      <c r="AQ11" s="197"/>
      <c r="AR11" s="197"/>
      <c r="AS11" s="197"/>
      <c r="AT11" s="198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99" ht="15" customHeight="1" x14ac:dyDescent="0.25">
      <c r="A12" s="15"/>
      <c r="B12" s="169"/>
      <c r="C12" s="169"/>
      <c r="D12" s="170"/>
      <c r="E12" s="174"/>
      <c r="F12" s="175"/>
      <c r="G12" s="175"/>
      <c r="H12" s="175"/>
      <c r="I12" s="176"/>
      <c r="J12" s="182" t="str">
        <f>IF(AND('[2]Mapa final'!$H$64="Muy Alta",'[2]Mapa final'!$L$64="Leve"),CONCATENATE("R",'[2]Mapa final'!$A$64),"")</f>
        <v/>
      </c>
      <c r="K12" s="183"/>
      <c r="L12" s="186" t="str">
        <f>IF(AND('[2]Mapa final'!$H$70="Muy Alta",'[2]Mapa final'!$L$70="Leve"),CONCATENATE("R",'[2]Mapa final'!$A$70),"")</f>
        <v/>
      </c>
      <c r="M12" s="186"/>
      <c r="N12" s="186" t="str">
        <f>IF(AND('[2]Mapa final'!$H$76="Muy Alta",'[2]Mapa final'!$L$76="Leve"),CONCATENATE("R",'[2]Mapa final'!$A$76),"")</f>
        <v/>
      </c>
      <c r="O12" s="185"/>
      <c r="P12" s="182" t="str">
        <f>IF(AND('[2]Mapa final'!$H$64="Muy Alta",'[2]Mapa final'!$L$64="Menor"),CONCATENATE("R",'[2]Mapa final'!$A$64),"")</f>
        <v/>
      </c>
      <c r="Q12" s="186"/>
      <c r="R12" s="186" t="str">
        <f>IF(AND('[2]Mapa final'!$H$70="Muy Alta",'[2]Mapa final'!$L$70="Menor"),CONCATENATE("R",'[2]Mapa final'!$A$70),"")</f>
        <v/>
      </c>
      <c r="S12" s="186"/>
      <c r="T12" s="186" t="str">
        <f>IF(AND('[2]Mapa final'!$H$76="Muy Alta",'[2]Mapa final'!$L$76="Menor"),CONCATENATE("R",'[2]Mapa final'!$A$76),"")</f>
        <v/>
      </c>
      <c r="U12" s="185"/>
      <c r="V12" s="182" t="str">
        <f>IF(AND('[2]Mapa final'!$H$64="Muy Alta",'[2]Mapa final'!$L$64="Moderado"),CONCATENATE("R",'[2]Mapa final'!$A$64),"")</f>
        <v/>
      </c>
      <c r="W12" s="186"/>
      <c r="X12" s="186" t="str">
        <f>IF(AND('[2]Mapa final'!$H$70="Muy Alta",'[2]Mapa final'!$L$70="Moderado"),CONCATENATE("R",'[2]Mapa final'!$A$70),"")</f>
        <v/>
      </c>
      <c r="Y12" s="186"/>
      <c r="Z12" s="186" t="str">
        <f>IF(AND('[2]Mapa final'!$H$76="Muy Alta",'[2]Mapa final'!$L$76="Moderado"),CONCATENATE("R",'[2]Mapa final'!$A$76),"")</f>
        <v/>
      </c>
      <c r="AA12" s="185"/>
      <c r="AB12" s="182" t="str">
        <f>IF(AND('[2]Mapa final'!$H$64="Muy Alta",'[2]Mapa final'!$L$64="Mayor"),CONCATENATE("R",'[2]Mapa final'!$A$64),"")</f>
        <v/>
      </c>
      <c r="AC12" s="186"/>
      <c r="AD12" s="186" t="str">
        <f>IF(AND('[2]Mapa final'!$H$70="Muy Alta",'[2]Mapa final'!$L$70="Mayor"),CONCATENATE("R",'[2]Mapa final'!$A$70),"")</f>
        <v/>
      </c>
      <c r="AE12" s="186"/>
      <c r="AF12" s="186" t="str">
        <f>IF(AND('[2]Mapa final'!$H$76="Muy Alta",'[2]Mapa final'!$L$76="Mayor"),CONCATENATE("R",'[2]Mapa final'!$A$76),"")</f>
        <v/>
      </c>
      <c r="AG12" s="185"/>
      <c r="AH12" s="189" t="str">
        <f>IF(AND('[2]Mapa final'!$H$64="Muy Alta",'[2]Mapa final'!$L$64="Catastrófico"),CONCATENATE("R",'[2]Mapa final'!$A$64),"")</f>
        <v/>
      </c>
      <c r="AI12" s="190"/>
      <c r="AJ12" s="190" t="str">
        <f>IF(AND('[2]Mapa final'!$H$70="Muy Alta",'[2]Mapa final'!$L$70="Catastrófico"),CONCATENATE("R",'[2]Mapa final'!$A$70),"")</f>
        <v/>
      </c>
      <c r="AK12" s="190"/>
      <c r="AL12" s="190" t="str">
        <f>IF(AND('[2]Mapa final'!$H$76="Muy Alta",'[2]Mapa final'!$L$76="Catastrófico"),CONCATENATE("R",'[2]Mapa final'!$A$76),"")</f>
        <v/>
      </c>
      <c r="AM12" s="192"/>
      <c r="AN12" s="15"/>
      <c r="AO12" s="196"/>
      <c r="AP12" s="197"/>
      <c r="AQ12" s="197"/>
      <c r="AR12" s="197"/>
      <c r="AS12" s="197"/>
      <c r="AT12" s="198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99" ht="15.75" customHeight="1" thickBot="1" x14ac:dyDescent="0.3">
      <c r="A13" s="15"/>
      <c r="B13" s="169"/>
      <c r="C13" s="169"/>
      <c r="D13" s="170"/>
      <c r="E13" s="177"/>
      <c r="F13" s="178"/>
      <c r="G13" s="178"/>
      <c r="H13" s="178"/>
      <c r="I13" s="179"/>
      <c r="J13" s="221"/>
      <c r="K13" s="222"/>
      <c r="L13" s="222"/>
      <c r="M13" s="222"/>
      <c r="N13" s="222"/>
      <c r="O13" s="223"/>
      <c r="P13" s="182"/>
      <c r="Q13" s="186"/>
      <c r="R13" s="186"/>
      <c r="S13" s="186"/>
      <c r="T13" s="186"/>
      <c r="U13" s="185"/>
      <c r="V13" s="182"/>
      <c r="W13" s="186"/>
      <c r="X13" s="186"/>
      <c r="Y13" s="186"/>
      <c r="Z13" s="186"/>
      <c r="AA13" s="185"/>
      <c r="AB13" s="182"/>
      <c r="AC13" s="186"/>
      <c r="AD13" s="186"/>
      <c r="AE13" s="186"/>
      <c r="AF13" s="186"/>
      <c r="AG13" s="185"/>
      <c r="AH13" s="211"/>
      <c r="AI13" s="202"/>
      <c r="AJ13" s="202"/>
      <c r="AK13" s="202"/>
      <c r="AL13" s="202"/>
      <c r="AM13" s="203"/>
      <c r="AN13" s="15"/>
      <c r="AO13" s="199"/>
      <c r="AP13" s="200"/>
      <c r="AQ13" s="200"/>
      <c r="AR13" s="200"/>
      <c r="AS13" s="200"/>
      <c r="AT13" s="201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99" ht="15" customHeight="1" x14ac:dyDescent="0.25">
      <c r="A14" s="15"/>
      <c r="B14" s="169"/>
      <c r="C14" s="169"/>
      <c r="D14" s="170"/>
      <c r="E14" s="171" t="s">
        <v>122</v>
      </c>
      <c r="F14" s="172"/>
      <c r="G14" s="172"/>
      <c r="H14" s="172"/>
      <c r="I14" s="172"/>
      <c r="J14" s="204" t="str">
        <f>IF(AND('[2]Mapa final'!$H$10="Alta",'[2]Mapa final'!$L$10="Leve"),CONCATENATE("R",'[2]Mapa final'!$A$10),"")</f>
        <v/>
      </c>
      <c r="K14" s="205"/>
      <c r="L14" s="205" t="str">
        <f>IF(AND('[2]Mapa final'!$H$16="Alta",'[2]Mapa final'!$L$16="Leve"),CONCATENATE("R",'[2]Mapa final'!$A$16),"")</f>
        <v/>
      </c>
      <c r="M14" s="205"/>
      <c r="N14" s="205" t="str">
        <f>IF(AND('[2]Mapa final'!$H$22="Alta",'[2]Mapa final'!$L$22="Leve"),CONCATENATE("R",'[2]Mapa final'!$A$22),"")</f>
        <v/>
      </c>
      <c r="O14" s="208"/>
      <c r="P14" s="204" t="str">
        <f>IF(AND('[2]Mapa final'!$H$10="Alta",'[2]Mapa final'!$L$10="Menor"),CONCATENATE("R",'[2]Mapa final'!$A$10),"")</f>
        <v/>
      </c>
      <c r="Q14" s="205"/>
      <c r="R14" s="205" t="str">
        <f>IF(AND('[2]Mapa final'!$H$16="Alta",'[2]Mapa final'!$L$16="Menor"),CONCATENATE("R",'[2]Mapa final'!$A$16),"")</f>
        <v/>
      </c>
      <c r="S14" s="205"/>
      <c r="T14" s="205" t="str">
        <f>IF(AND('[2]Mapa final'!$H$22="Alta",'[2]Mapa final'!$L$22="Menor"),CONCATENATE("R",'[2]Mapa final'!$A$22),"")</f>
        <v/>
      </c>
      <c r="U14" s="208"/>
      <c r="V14" s="180" t="str">
        <f>IF(AND('[2]Mapa final'!$H$10="Alta",'[2]Mapa final'!$L$10="Moderado"),CONCATENATE("R",'[2]Mapa final'!$A$10),"")</f>
        <v/>
      </c>
      <c r="W14" s="181"/>
      <c r="X14" s="181" t="str">
        <f>IF(AND('[2]Mapa final'!$H$16="Alta",'[2]Mapa final'!$L$16="Moderado"),CONCATENATE("R",'[2]Mapa final'!$A$16),"")</f>
        <v/>
      </c>
      <c r="Y14" s="181"/>
      <c r="Z14" s="181" t="str">
        <f>IF(AND('[2]Mapa final'!$H$22="Alta",'[2]Mapa final'!$L$22="Moderado"),CONCATENATE("R",'[2]Mapa final'!$A$22),"")</f>
        <v/>
      </c>
      <c r="AA14" s="184"/>
      <c r="AB14" s="180" t="str">
        <f>IF(AND('[2]Mapa final'!$H$10="Alta",'[2]Mapa final'!$L$10="Mayor"),CONCATENATE("R",'[2]Mapa final'!$A$10),"")</f>
        <v/>
      </c>
      <c r="AC14" s="181"/>
      <c r="AD14" s="181" t="str">
        <f>IF(AND('[2]Mapa final'!$H$16="Alta",'[2]Mapa final'!$L$16="Mayor"),CONCATENATE("R",'[2]Mapa final'!$A$16),"")</f>
        <v/>
      </c>
      <c r="AE14" s="181"/>
      <c r="AF14" s="181" t="str">
        <f>IF(AND('[2]Mapa final'!$H$22="Alta",'[2]Mapa final'!$L$22="Mayor"),CONCATENATE("R",'[2]Mapa final'!$A$22),"")</f>
        <v/>
      </c>
      <c r="AG14" s="184"/>
      <c r="AH14" s="187" t="str">
        <f>IF(AND('[2]Mapa final'!$H$10="Alta",'[2]Mapa final'!$L$10="Catastrófico"),CONCATENATE("R",'[2]Mapa final'!$A$10),"")</f>
        <v/>
      </c>
      <c r="AI14" s="188"/>
      <c r="AJ14" s="188" t="str">
        <f>IF(AND('[2]Mapa final'!$H$16="Alta",'[2]Mapa final'!$L$16="Catastrófico"),CONCATENATE("R",'[2]Mapa final'!$A$16),"")</f>
        <v/>
      </c>
      <c r="AK14" s="188"/>
      <c r="AL14" s="188" t="str">
        <f>IF(AND('[2]Mapa final'!$H$22="Alta",'[2]Mapa final'!$L$22="Catastrófico"),CONCATENATE("R",'[2]Mapa final'!$A$22),"")</f>
        <v/>
      </c>
      <c r="AM14" s="191"/>
      <c r="AN14" s="15"/>
      <c r="AO14" s="212" t="s">
        <v>123</v>
      </c>
      <c r="AP14" s="213"/>
      <c r="AQ14" s="213"/>
      <c r="AR14" s="213"/>
      <c r="AS14" s="213"/>
      <c r="AT14" s="214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</row>
    <row r="15" spans="1:99" ht="15" customHeight="1" x14ac:dyDescent="0.25">
      <c r="A15" s="15"/>
      <c r="B15" s="169"/>
      <c r="C15" s="169"/>
      <c r="D15" s="170"/>
      <c r="E15" s="174"/>
      <c r="F15" s="175"/>
      <c r="G15" s="175"/>
      <c r="H15" s="175"/>
      <c r="I15" s="175"/>
      <c r="J15" s="206"/>
      <c r="K15" s="207"/>
      <c r="L15" s="207"/>
      <c r="M15" s="207"/>
      <c r="N15" s="207"/>
      <c r="O15" s="209"/>
      <c r="P15" s="206"/>
      <c r="Q15" s="210"/>
      <c r="R15" s="210"/>
      <c r="S15" s="210"/>
      <c r="T15" s="210"/>
      <c r="U15" s="209"/>
      <c r="V15" s="182"/>
      <c r="W15" s="186"/>
      <c r="X15" s="186"/>
      <c r="Y15" s="186"/>
      <c r="Z15" s="186"/>
      <c r="AA15" s="185"/>
      <c r="AB15" s="182"/>
      <c r="AC15" s="186"/>
      <c r="AD15" s="186"/>
      <c r="AE15" s="186"/>
      <c r="AF15" s="186"/>
      <c r="AG15" s="185"/>
      <c r="AH15" s="189"/>
      <c r="AI15" s="190"/>
      <c r="AJ15" s="190"/>
      <c r="AK15" s="190"/>
      <c r="AL15" s="190"/>
      <c r="AM15" s="192"/>
      <c r="AN15" s="15"/>
      <c r="AO15" s="215"/>
      <c r="AP15" s="216"/>
      <c r="AQ15" s="216"/>
      <c r="AR15" s="216"/>
      <c r="AS15" s="216"/>
      <c r="AT15" s="217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</row>
    <row r="16" spans="1:99" ht="15" customHeight="1" x14ac:dyDescent="0.25">
      <c r="A16" s="15"/>
      <c r="B16" s="169"/>
      <c r="C16" s="169"/>
      <c r="D16" s="170"/>
      <c r="E16" s="174"/>
      <c r="F16" s="175"/>
      <c r="G16" s="175"/>
      <c r="H16" s="175"/>
      <c r="I16" s="175"/>
      <c r="J16" s="206" t="str">
        <f>IF(AND('[2]Mapa final'!$H$28="Alta",'[2]Mapa final'!$L$28="Leve"),CONCATENATE("R",'[2]Mapa final'!$A$28),"")</f>
        <v/>
      </c>
      <c r="K16" s="207"/>
      <c r="L16" s="210" t="str">
        <f>IF(AND('[2]Mapa final'!$H$34="Alta",'[2]Mapa final'!$L$34="Leve"),CONCATENATE("R",'[2]Mapa final'!$A$34),"")</f>
        <v/>
      </c>
      <c r="M16" s="210"/>
      <c r="N16" s="210" t="str">
        <f>IF(AND('[2]Mapa final'!$H$40="Alta",'[2]Mapa final'!$L$40="Leve"),CONCATENATE("R",'[2]Mapa final'!$A$40),"")</f>
        <v/>
      </c>
      <c r="O16" s="209"/>
      <c r="P16" s="206" t="str">
        <f>IF(AND('[2]Mapa final'!$H$28="Alta",'[2]Mapa final'!$L$28="Menor"),CONCATENATE("R",'[2]Mapa final'!$A$28),"")</f>
        <v/>
      </c>
      <c r="Q16" s="210"/>
      <c r="R16" s="210" t="str">
        <f>IF(AND('[2]Mapa final'!$H$34="Alta",'[2]Mapa final'!$L$34="Menor"),CONCATENATE("R",'[2]Mapa final'!$A$34),"")</f>
        <v/>
      </c>
      <c r="S16" s="210"/>
      <c r="T16" s="210" t="str">
        <f>IF(AND('[2]Mapa final'!$H$40="Alta",'[2]Mapa final'!$L$40="Menor"),CONCATENATE("R",'[2]Mapa final'!$A$40),"")</f>
        <v/>
      </c>
      <c r="U16" s="209"/>
      <c r="V16" s="182" t="str">
        <f>IF(AND('[2]Mapa final'!$H$28="Alta",'[2]Mapa final'!$L$28="Moderado"),CONCATENATE("R",'[2]Mapa final'!$A$28),"")</f>
        <v/>
      </c>
      <c r="W16" s="186"/>
      <c r="X16" s="186" t="str">
        <f>IF(AND('[2]Mapa final'!$H$34="Alta",'[2]Mapa final'!$L$34="Moderado"),CONCATENATE("R",'[2]Mapa final'!$A$34),"")</f>
        <v/>
      </c>
      <c r="Y16" s="186"/>
      <c r="Z16" s="186" t="str">
        <f>IF(AND('[2]Mapa final'!$H$40="Alta",'[2]Mapa final'!$L$40="Moderado"),CONCATENATE("R",'[2]Mapa final'!$A$40),"")</f>
        <v/>
      </c>
      <c r="AA16" s="185"/>
      <c r="AB16" s="182" t="str">
        <f>IF(AND('[2]Mapa final'!$H$28="Alta",'[2]Mapa final'!$L$28="Mayor"),CONCATENATE("R",'[2]Mapa final'!$A$28),"")</f>
        <v/>
      </c>
      <c r="AC16" s="186"/>
      <c r="AD16" s="186" t="str">
        <f>IF(AND('[2]Mapa final'!$H$34="Alta",'[2]Mapa final'!$L$34="Mayor"),CONCATENATE("R",'[2]Mapa final'!$A$34),"")</f>
        <v/>
      </c>
      <c r="AE16" s="186"/>
      <c r="AF16" s="186" t="str">
        <f>IF(AND('[2]Mapa final'!$H$40="Alta",'[2]Mapa final'!$L$40="Mayor"),CONCATENATE("R",'[2]Mapa final'!$A$40),"")</f>
        <v/>
      </c>
      <c r="AG16" s="185"/>
      <c r="AH16" s="189" t="str">
        <f>IF(AND('[2]Mapa final'!$H$28="Alta",'[2]Mapa final'!$L$28="Catastrófico"),CONCATENATE("R",'[2]Mapa final'!$A$28),"")</f>
        <v/>
      </c>
      <c r="AI16" s="190"/>
      <c r="AJ16" s="190" t="str">
        <f>IF(AND('[2]Mapa final'!$H$34="Alta",'[2]Mapa final'!$L$34="Catastrófico"),CONCATENATE("R",'[2]Mapa final'!$A$34),"")</f>
        <v/>
      </c>
      <c r="AK16" s="190"/>
      <c r="AL16" s="190" t="str">
        <f>IF(AND('[2]Mapa final'!$H$40="Alta",'[2]Mapa final'!$L$40="Catastrófico"),CONCATENATE("R",'[2]Mapa final'!$A$40),"")</f>
        <v/>
      </c>
      <c r="AM16" s="192"/>
      <c r="AN16" s="15"/>
      <c r="AO16" s="215"/>
      <c r="AP16" s="216"/>
      <c r="AQ16" s="216"/>
      <c r="AR16" s="216"/>
      <c r="AS16" s="216"/>
      <c r="AT16" s="217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ht="15" customHeight="1" x14ac:dyDescent="0.25">
      <c r="A17" s="15"/>
      <c r="B17" s="169"/>
      <c r="C17" s="169"/>
      <c r="D17" s="170"/>
      <c r="E17" s="174"/>
      <c r="F17" s="175"/>
      <c r="G17" s="175"/>
      <c r="H17" s="175"/>
      <c r="I17" s="175"/>
      <c r="J17" s="206"/>
      <c r="K17" s="207"/>
      <c r="L17" s="210"/>
      <c r="M17" s="210"/>
      <c r="N17" s="210"/>
      <c r="O17" s="209"/>
      <c r="P17" s="206"/>
      <c r="Q17" s="210"/>
      <c r="R17" s="210"/>
      <c r="S17" s="210"/>
      <c r="T17" s="210"/>
      <c r="U17" s="209"/>
      <c r="V17" s="182"/>
      <c r="W17" s="186"/>
      <c r="X17" s="186"/>
      <c r="Y17" s="186"/>
      <c r="Z17" s="186"/>
      <c r="AA17" s="185"/>
      <c r="AB17" s="182"/>
      <c r="AC17" s="186"/>
      <c r="AD17" s="186"/>
      <c r="AE17" s="186"/>
      <c r="AF17" s="186"/>
      <c r="AG17" s="185"/>
      <c r="AH17" s="189"/>
      <c r="AI17" s="190"/>
      <c r="AJ17" s="190"/>
      <c r="AK17" s="190"/>
      <c r="AL17" s="190"/>
      <c r="AM17" s="192"/>
      <c r="AN17" s="15"/>
      <c r="AO17" s="215"/>
      <c r="AP17" s="216"/>
      <c r="AQ17" s="216"/>
      <c r="AR17" s="216"/>
      <c r="AS17" s="216"/>
      <c r="AT17" s="217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ht="15" customHeight="1" x14ac:dyDescent="0.25">
      <c r="A18" s="15"/>
      <c r="B18" s="169"/>
      <c r="C18" s="169"/>
      <c r="D18" s="170"/>
      <c r="E18" s="174"/>
      <c r="F18" s="175"/>
      <c r="G18" s="175"/>
      <c r="H18" s="175"/>
      <c r="I18" s="175"/>
      <c r="J18" s="206" t="str">
        <f>IF(AND('[2]Mapa final'!$H$46="Alta",'[2]Mapa final'!$L$46="Leve"),CONCATENATE("R",'[2]Mapa final'!$A$46),"")</f>
        <v/>
      </c>
      <c r="K18" s="207"/>
      <c r="L18" s="210" t="str">
        <f>IF(AND('[2]Mapa final'!$H$52="Alta",'[2]Mapa final'!$L$52="Leve"),CONCATENATE("R",'[2]Mapa final'!$A$52),"")</f>
        <v/>
      </c>
      <c r="M18" s="210"/>
      <c r="N18" s="210" t="str">
        <f>IF(AND('[2]Mapa final'!$H$58="Alta",'[2]Mapa final'!$L$58="Leve"),CONCATENATE("R",'[2]Mapa final'!$A$58),"")</f>
        <v/>
      </c>
      <c r="O18" s="209"/>
      <c r="P18" s="206" t="str">
        <f>IF(AND('[2]Mapa final'!$H$46="Alta",'[2]Mapa final'!$L$46="Menor"),CONCATENATE("R",'[2]Mapa final'!$A$46),"")</f>
        <v/>
      </c>
      <c r="Q18" s="210"/>
      <c r="R18" s="210" t="str">
        <f>IF(AND('[2]Mapa final'!$H$52="Alta",'[2]Mapa final'!$L$52="Menor"),CONCATENATE("R",'[2]Mapa final'!$A$52),"")</f>
        <v/>
      </c>
      <c r="S18" s="210"/>
      <c r="T18" s="210" t="str">
        <f>IF(AND('[2]Mapa final'!$H$58="Alta",'[2]Mapa final'!$L$58="Menor"),CONCATENATE("R",'[2]Mapa final'!$A$58),"")</f>
        <v/>
      </c>
      <c r="U18" s="209"/>
      <c r="V18" s="182" t="str">
        <f>IF(AND('[2]Mapa final'!$H$46="Alta",'[2]Mapa final'!$L$46="Moderado"),CONCATENATE("R",'[2]Mapa final'!$A$46),"")</f>
        <v/>
      </c>
      <c r="W18" s="186"/>
      <c r="X18" s="186" t="str">
        <f>IF(AND('[2]Mapa final'!$H$52="Alta",'[2]Mapa final'!$L$52="Moderado"),CONCATENATE("R",'[2]Mapa final'!$A$52),"")</f>
        <v/>
      </c>
      <c r="Y18" s="186"/>
      <c r="Z18" s="186" t="str">
        <f>IF(AND('[2]Mapa final'!$H$58="Alta",'[2]Mapa final'!$L$58="Moderado"),CONCATENATE("R",'[2]Mapa final'!$A$58),"")</f>
        <v/>
      </c>
      <c r="AA18" s="185"/>
      <c r="AB18" s="182" t="str">
        <f>IF(AND('[2]Mapa final'!$H$46="Alta",'[2]Mapa final'!$L$46="Mayor"),CONCATENATE("R",'[2]Mapa final'!$A$46),"")</f>
        <v/>
      </c>
      <c r="AC18" s="186"/>
      <c r="AD18" s="186" t="str">
        <f>IF(AND('[2]Mapa final'!$H$52="Alta",'[2]Mapa final'!$L$52="Mayor"),CONCATENATE("R",'[2]Mapa final'!$A$52),"")</f>
        <v/>
      </c>
      <c r="AE18" s="186"/>
      <c r="AF18" s="186" t="str">
        <f>IF(AND('[2]Mapa final'!$H$58="Alta",'[2]Mapa final'!$L$58="Mayor"),CONCATENATE("R",'[2]Mapa final'!$A$58),"")</f>
        <v/>
      </c>
      <c r="AG18" s="185"/>
      <c r="AH18" s="189" t="str">
        <f>IF(AND('[2]Mapa final'!$H$46="Alta",'[2]Mapa final'!$L$46="Catastrófico"),CONCATENATE("R",'[2]Mapa final'!$A$46),"")</f>
        <v/>
      </c>
      <c r="AI18" s="190"/>
      <c r="AJ18" s="190" t="str">
        <f>IF(AND('[2]Mapa final'!$H$52="Alta",'[2]Mapa final'!$L$52="Catastrófico"),CONCATENATE("R",'[2]Mapa final'!$A$52),"")</f>
        <v/>
      </c>
      <c r="AK18" s="190"/>
      <c r="AL18" s="190" t="str">
        <f>IF(AND('[2]Mapa final'!$H$58="Alta",'[2]Mapa final'!$L$58="Catastrófico"),CONCATENATE("R",'[2]Mapa final'!$A$58),"")</f>
        <v/>
      </c>
      <c r="AM18" s="192"/>
      <c r="AN18" s="15"/>
      <c r="AO18" s="215"/>
      <c r="AP18" s="216"/>
      <c r="AQ18" s="216"/>
      <c r="AR18" s="216"/>
      <c r="AS18" s="216"/>
      <c r="AT18" s="217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ht="15" customHeight="1" x14ac:dyDescent="0.25">
      <c r="A19" s="15"/>
      <c r="B19" s="169"/>
      <c r="C19" s="169"/>
      <c r="D19" s="170"/>
      <c r="E19" s="174"/>
      <c r="F19" s="175"/>
      <c r="G19" s="175"/>
      <c r="H19" s="175"/>
      <c r="I19" s="175"/>
      <c r="J19" s="206"/>
      <c r="K19" s="207"/>
      <c r="L19" s="210"/>
      <c r="M19" s="210"/>
      <c r="N19" s="210"/>
      <c r="O19" s="209"/>
      <c r="P19" s="206"/>
      <c r="Q19" s="210"/>
      <c r="R19" s="210"/>
      <c r="S19" s="210"/>
      <c r="T19" s="210"/>
      <c r="U19" s="209"/>
      <c r="V19" s="182"/>
      <c r="W19" s="186"/>
      <c r="X19" s="186"/>
      <c r="Y19" s="186"/>
      <c r="Z19" s="186"/>
      <c r="AA19" s="185"/>
      <c r="AB19" s="182"/>
      <c r="AC19" s="186"/>
      <c r="AD19" s="186"/>
      <c r="AE19" s="186"/>
      <c r="AF19" s="186"/>
      <c r="AG19" s="185"/>
      <c r="AH19" s="189"/>
      <c r="AI19" s="190"/>
      <c r="AJ19" s="190"/>
      <c r="AK19" s="190"/>
      <c r="AL19" s="190"/>
      <c r="AM19" s="192"/>
      <c r="AN19" s="15"/>
      <c r="AO19" s="215"/>
      <c r="AP19" s="216"/>
      <c r="AQ19" s="216"/>
      <c r="AR19" s="216"/>
      <c r="AS19" s="216"/>
      <c r="AT19" s="217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ht="15" customHeight="1" x14ac:dyDescent="0.25">
      <c r="A20" s="15"/>
      <c r="B20" s="169"/>
      <c r="C20" s="169"/>
      <c r="D20" s="170"/>
      <c r="E20" s="174"/>
      <c r="F20" s="175"/>
      <c r="G20" s="175"/>
      <c r="H20" s="175"/>
      <c r="I20" s="175"/>
      <c r="J20" s="206" t="str">
        <f>IF(AND('[2]Mapa final'!$H$64="Alta",'[2]Mapa final'!$L$64="Leve"),CONCATENATE("R",'[2]Mapa final'!$A$64),"")</f>
        <v/>
      </c>
      <c r="K20" s="207"/>
      <c r="L20" s="210" t="str">
        <f>IF(AND('[2]Mapa final'!$H$70="Alta",'[2]Mapa final'!$L$70="Leve"),CONCATENATE("R",'[2]Mapa final'!$A$70),"")</f>
        <v/>
      </c>
      <c r="M20" s="210"/>
      <c r="N20" s="210" t="str">
        <f>IF(AND('[2]Mapa final'!$H$76="Alta",'[2]Mapa final'!$L$76="Leve"),CONCATENATE("R",'[2]Mapa final'!$A$76),"")</f>
        <v/>
      </c>
      <c r="O20" s="209"/>
      <c r="P20" s="206" t="str">
        <f>IF(AND('[2]Mapa final'!$H$64="Alta",'[2]Mapa final'!$L$64="Menor"),CONCATENATE("R",'[2]Mapa final'!$A$64),"")</f>
        <v/>
      </c>
      <c r="Q20" s="210"/>
      <c r="R20" s="210" t="str">
        <f>IF(AND('[2]Mapa final'!$H$70="Alta",'[2]Mapa final'!$L$70="Menor"),CONCATENATE("R",'[2]Mapa final'!$A$70),"")</f>
        <v/>
      </c>
      <c r="S20" s="210"/>
      <c r="T20" s="210" t="str">
        <f>IF(AND('[2]Mapa final'!$H$76="Alta",'[2]Mapa final'!$L$76="Menor"),CONCATENATE("R",'[2]Mapa final'!$A$76),"")</f>
        <v/>
      </c>
      <c r="U20" s="209"/>
      <c r="V20" s="182" t="str">
        <f>IF(AND('[2]Mapa final'!$H$64="Alta",'[2]Mapa final'!$L$64="Moderado"),CONCATENATE("R",'[2]Mapa final'!$A$64),"")</f>
        <v/>
      </c>
      <c r="W20" s="186"/>
      <c r="X20" s="186" t="str">
        <f>IF(AND('[2]Mapa final'!$H$70="Alta",'[2]Mapa final'!$L$70="Moderado"),CONCATENATE("R",'[2]Mapa final'!$A$70),"")</f>
        <v/>
      </c>
      <c r="Y20" s="186"/>
      <c r="Z20" s="186" t="str">
        <f>IF(AND('[2]Mapa final'!$H$76="Alta",'[2]Mapa final'!$L$76="Moderado"),CONCATENATE("R",'[2]Mapa final'!$A$76),"")</f>
        <v/>
      </c>
      <c r="AA20" s="185"/>
      <c r="AB20" s="182" t="str">
        <f>IF(AND('[2]Mapa final'!$H$64="Alta",'[2]Mapa final'!$L$64="Mayor"),CONCATENATE("R",'[2]Mapa final'!$A$64),"")</f>
        <v/>
      </c>
      <c r="AC20" s="186"/>
      <c r="AD20" s="186" t="str">
        <f>IF(AND('[2]Mapa final'!$H$70="Alta",'[2]Mapa final'!$L$70="Mayor"),CONCATENATE("R",'[2]Mapa final'!$A$70),"")</f>
        <v/>
      </c>
      <c r="AE20" s="186"/>
      <c r="AF20" s="186" t="str">
        <f>IF(AND('[2]Mapa final'!$H$76="Alta",'[2]Mapa final'!$L$76="Mayor"),CONCATENATE("R",'[2]Mapa final'!$A$76),"")</f>
        <v/>
      </c>
      <c r="AG20" s="185"/>
      <c r="AH20" s="189" t="str">
        <f>IF(AND('[2]Mapa final'!$H$64="Alta",'[2]Mapa final'!$L$64="Catastrófico"),CONCATENATE("R",'[2]Mapa final'!$A$64),"")</f>
        <v/>
      </c>
      <c r="AI20" s="190"/>
      <c r="AJ20" s="190" t="str">
        <f>IF(AND('[2]Mapa final'!$H$70="Alta",'[2]Mapa final'!$L$70="Catastrófico"),CONCATENATE("R",'[2]Mapa final'!$A$70),"")</f>
        <v/>
      </c>
      <c r="AK20" s="190"/>
      <c r="AL20" s="190" t="str">
        <f>IF(AND('[2]Mapa final'!$H$76="Alta",'[2]Mapa final'!$L$76="Catastrófico"),CONCATENATE("R",'[2]Mapa final'!$A$76),"")</f>
        <v/>
      </c>
      <c r="AM20" s="192"/>
      <c r="AN20" s="15"/>
      <c r="AO20" s="215"/>
      <c r="AP20" s="216"/>
      <c r="AQ20" s="216"/>
      <c r="AR20" s="216"/>
      <c r="AS20" s="216"/>
      <c r="AT20" s="217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80" ht="15.75" customHeight="1" thickBot="1" x14ac:dyDescent="0.3">
      <c r="A21" s="15"/>
      <c r="B21" s="169"/>
      <c r="C21" s="169"/>
      <c r="D21" s="170"/>
      <c r="E21" s="177"/>
      <c r="F21" s="178"/>
      <c r="G21" s="178"/>
      <c r="H21" s="178"/>
      <c r="I21" s="178"/>
      <c r="J21" s="224"/>
      <c r="K21" s="225"/>
      <c r="L21" s="225"/>
      <c r="M21" s="225"/>
      <c r="N21" s="225"/>
      <c r="O21" s="226"/>
      <c r="P21" s="224"/>
      <c r="Q21" s="225"/>
      <c r="R21" s="225"/>
      <c r="S21" s="225"/>
      <c r="T21" s="225"/>
      <c r="U21" s="226"/>
      <c r="V21" s="221"/>
      <c r="W21" s="222"/>
      <c r="X21" s="222"/>
      <c r="Y21" s="222"/>
      <c r="Z21" s="222"/>
      <c r="AA21" s="223"/>
      <c r="AB21" s="221"/>
      <c r="AC21" s="222"/>
      <c r="AD21" s="222"/>
      <c r="AE21" s="222"/>
      <c r="AF21" s="222"/>
      <c r="AG21" s="223"/>
      <c r="AH21" s="211"/>
      <c r="AI21" s="202"/>
      <c r="AJ21" s="202"/>
      <c r="AK21" s="202"/>
      <c r="AL21" s="202"/>
      <c r="AM21" s="203"/>
      <c r="AN21" s="15"/>
      <c r="AO21" s="218"/>
      <c r="AP21" s="219"/>
      <c r="AQ21" s="219"/>
      <c r="AR21" s="219"/>
      <c r="AS21" s="219"/>
      <c r="AT21" s="220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x14ac:dyDescent="0.25">
      <c r="A22" s="15"/>
      <c r="B22" s="169"/>
      <c r="C22" s="169"/>
      <c r="D22" s="170"/>
      <c r="E22" s="171" t="s">
        <v>124</v>
      </c>
      <c r="F22" s="172"/>
      <c r="G22" s="172"/>
      <c r="H22" s="172"/>
      <c r="I22" s="173"/>
      <c r="J22" s="204" t="str">
        <f>IF(AND('[2]Mapa final'!$H$10="Media",'[2]Mapa final'!$L$10="Leve"),CONCATENATE("R",'[2]Mapa final'!$A$10),"")</f>
        <v/>
      </c>
      <c r="K22" s="205"/>
      <c r="L22" s="205" t="str">
        <f>IF(AND('[2]Mapa final'!$H$16="Media",'[2]Mapa final'!$L$16="Leve"),CONCATENATE("R",'[2]Mapa final'!$A$16),"")</f>
        <v/>
      </c>
      <c r="M22" s="205"/>
      <c r="N22" s="205" t="str">
        <f>IF(AND('[2]Mapa final'!$H$22="Media",'[2]Mapa final'!$L$22="Leve"),CONCATENATE("R",'[2]Mapa final'!$A$22),"")</f>
        <v/>
      </c>
      <c r="O22" s="208"/>
      <c r="P22" s="204" t="str">
        <f>IF(AND('[2]Mapa final'!$H$10="Media",'[2]Mapa final'!$L$10="Menor"),CONCATENATE("R",'[2]Mapa final'!$A$10),"")</f>
        <v/>
      </c>
      <c r="Q22" s="205"/>
      <c r="R22" s="205" t="str">
        <f>IF(AND('[2]Mapa final'!$H$16="Media",'[2]Mapa final'!$L$16="Menor"),CONCATENATE("R",'[2]Mapa final'!$A$16),"")</f>
        <v/>
      </c>
      <c r="S22" s="205"/>
      <c r="T22" s="205" t="str">
        <f>IF(AND('[2]Mapa final'!$H$22="Media",'[2]Mapa final'!$L$22="Menor"),CONCATENATE("R",'[2]Mapa final'!$A$22),"")</f>
        <v/>
      </c>
      <c r="U22" s="208"/>
      <c r="V22" s="204" t="str">
        <f>IF(AND('[2]Mapa final'!$H$10="Media",'[2]Mapa final'!$L$10="Moderado"),CONCATENATE("R",'[2]Mapa final'!$A$10),"")</f>
        <v/>
      </c>
      <c r="W22" s="205"/>
      <c r="X22" s="205" t="str">
        <f>IF(AND('[2]Mapa final'!$H$16="Media",'[2]Mapa final'!$L$16="Moderado"),CONCATENATE("R",'[2]Mapa final'!$A$16),"")</f>
        <v/>
      </c>
      <c r="Y22" s="205"/>
      <c r="Z22" s="205" t="str">
        <f>IF(AND('[2]Mapa final'!$H$22="Media",'[2]Mapa final'!$L$22="Moderado"),CONCATENATE("R",'[2]Mapa final'!$A$22),"")</f>
        <v/>
      </c>
      <c r="AA22" s="208"/>
      <c r="AB22" s="180" t="str">
        <f>IF(AND('[2]Mapa final'!$H$10="Media",'[2]Mapa final'!$L$10="Mayor"),CONCATENATE("R",'[2]Mapa final'!$A$10),"")</f>
        <v/>
      </c>
      <c r="AC22" s="181"/>
      <c r="AD22" s="181" t="str">
        <f>IF(AND('[2]Mapa final'!$H$16="Media",'[2]Mapa final'!$L$16="Mayor"),CONCATENATE("R",'[2]Mapa final'!$A$16),"")</f>
        <v/>
      </c>
      <c r="AE22" s="181"/>
      <c r="AF22" s="181" t="str">
        <f>IF(AND('[2]Mapa final'!$H$22="Media",'[2]Mapa final'!$L$22="Mayor"),CONCATENATE("R",'[2]Mapa final'!$A$22),"")</f>
        <v/>
      </c>
      <c r="AG22" s="184"/>
      <c r="AH22" s="187" t="str">
        <f>IF(AND('[2]Mapa final'!$H$10="Media",'[2]Mapa final'!$L$10="Catastrófico"),CONCATENATE("R",'[2]Mapa final'!$A$10),"")</f>
        <v/>
      </c>
      <c r="AI22" s="188"/>
      <c r="AJ22" s="188" t="str">
        <f>IF(AND('[2]Mapa final'!$H$16="Media",'[2]Mapa final'!$L$16="Catastrófico"),CONCATENATE("R",'[2]Mapa final'!$A$16),"")</f>
        <v/>
      </c>
      <c r="AK22" s="188"/>
      <c r="AL22" s="188" t="str">
        <f>IF(AND('[2]Mapa final'!$H$22="Media",'[2]Mapa final'!$L$22="Catastrófico"),CONCATENATE("R",'[2]Mapa final'!$A$22),"")</f>
        <v/>
      </c>
      <c r="AM22" s="191"/>
      <c r="AN22" s="15"/>
      <c r="AO22" s="227" t="s">
        <v>114</v>
      </c>
      <c r="AP22" s="228"/>
      <c r="AQ22" s="228"/>
      <c r="AR22" s="228"/>
      <c r="AS22" s="228"/>
      <c r="AT22" s="229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x14ac:dyDescent="0.25">
      <c r="A23" s="15"/>
      <c r="B23" s="169"/>
      <c r="C23" s="169"/>
      <c r="D23" s="170"/>
      <c r="E23" s="174"/>
      <c r="F23" s="175"/>
      <c r="G23" s="175"/>
      <c r="H23" s="175"/>
      <c r="I23" s="176"/>
      <c r="J23" s="206"/>
      <c r="K23" s="207"/>
      <c r="L23" s="207"/>
      <c r="M23" s="207"/>
      <c r="N23" s="207"/>
      <c r="O23" s="209"/>
      <c r="P23" s="206"/>
      <c r="Q23" s="210"/>
      <c r="R23" s="210"/>
      <c r="S23" s="210"/>
      <c r="T23" s="210"/>
      <c r="U23" s="209"/>
      <c r="V23" s="206"/>
      <c r="W23" s="210"/>
      <c r="X23" s="210"/>
      <c r="Y23" s="210"/>
      <c r="Z23" s="210"/>
      <c r="AA23" s="209"/>
      <c r="AB23" s="182"/>
      <c r="AC23" s="186"/>
      <c r="AD23" s="186"/>
      <c r="AE23" s="186"/>
      <c r="AF23" s="186"/>
      <c r="AG23" s="185"/>
      <c r="AH23" s="189"/>
      <c r="AI23" s="190"/>
      <c r="AJ23" s="190"/>
      <c r="AK23" s="190"/>
      <c r="AL23" s="190"/>
      <c r="AM23" s="192"/>
      <c r="AN23" s="15"/>
      <c r="AO23" s="230"/>
      <c r="AP23" s="231"/>
      <c r="AQ23" s="231"/>
      <c r="AR23" s="231"/>
      <c r="AS23" s="231"/>
      <c r="AT23" s="232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x14ac:dyDescent="0.25">
      <c r="A24" s="15"/>
      <c r="B24" s="169"/>
      <c r="C24" s="169"/>
      <c r="D24" s="170"/>
      <c r="E24" s="174"/>
      <c r="F24" s="175"/>
      <c r="G24" s="175"/>
      <c r="H24" s="175"/>
      <c r="I24" s="176"/>
      <c r="J24" s="206" t="str">
        <f>IF(AND('[2]Mapa final'!$H$28="Media",'[2]Mapa final'!$L$28="Leve"),CONCATENATE("R",'[2]Mapa final'!$A$28),"")</f>
        <v/>
      </c>
      <c r="K24" s="207"/>
      <c r="L24" s="210" t="str">
        <f>IF(AND('[2]Mapa final'!$H$34="Media",'[2]Mapa final'!$L$34="Leve"),CONCATENATE("R",'[2]Mapa final'!$A$34),"")</f>
        <v/>
      </c>
      <c r="M24" s="210"/>
      <c r="N24" s="210" t="str">
        <f>IF(AND('[2]Mapa final'!$H$40="Media",'[2]Mapa final'!$L$40="Leve"),CONCATENATE("R",'[2]Mapa final'!$A$40),"")</f>
        <v/>
      </c>
      <c r="O24" s="209"/>
      <c r="P24" s="206" t="str">
        <f>IF(AND('[2]Mapa final'!$H$28="Media",'[2]Mapa final'!$L$28="Menor"),CONCATENATE("R",'[2]Mapa final'!$A$28),"")</f>
        <v/>
      </c>
      <c r="Q24" s="210"/>
      <c r="R24" s="210" t="str">
        <f>IF(AND('[2]Mapa final'!$H$34="Media",'[2]Mapa final'!$L$34="Menor"),CONCATENATE("R",'[2]Mapa final'!$A$34),"")</f>
        <v/>
      </c>
      <c r="S24" s="210"/>
      <c r="T24" s="210" t="str">
        <f>IF(AND('[2]Mapa final'!$H$40="Media",'[2]Mapa final'!$L$40="Menor"),CONCATENATE("R",'[2]Mapa final'!$A$40),"")</f>
        <v/>
      </c>
      <c r="U24" s="209"/>
      <c r="V24" s="206" t="str">
        <f>IF(AND('[2]Mapa final'!$H$28="Media",'[2]Mapa final'!$L$28="Moderado"),CONCATENATE("R",'[2]Mapa final'!$A$28),"")</f>
        <v/>
      </c>
      <c r="W24" s="210"/>
      <c r="X24" s="210" t="str">
        <f>IF(AND('[2]Mapa final'!$H$34="Media",'[2]Mapa final'!$L$34="Moderado"),CONCATENATE("R",'[2]Mapa final'!$A$34),"")</f>
        <v/>
      </c>
      <c r="Y24" s="210"/>
      <c r="Z24" s="210" t="str">
        <f>IF(AND('[2]Mapa final'!$H$40="Media",'[2]Mapa final'!$L$40="Moderado"),CONCATENATE("R",'[2]Mapa final'!$A$40),"")</f>
        <v/>
      </c>
      <c r="AA24" s="209"/>
      <c r="AB24" s="182" t="str">
        <f>IF(AND('[2]Mapa final'!$H$28="Media",'[2]Mapa final'!$L$28="Mayor"),CONCATENATE("R",'[2]Mapa final'!$A$28),"")</f>
        <v/>
      </c>
      <c r="AC24" s="186"/>
      <c r="AD24" s="186" t="str">
        <f>IF(AND('[2]Mapa final'!$H$34="Media",'[2]Mapa final'!$L$34="Mayor"),CONCATENATE("R",'[2]Mapa final'!$A$34),"")</f>
        <v/>
      </c>
      <c r="AE24" s="186"/>
      <c r="AF24" s="186" t="str">
        <f>IF(AND('[2]Mapa final'!$H$40="Media",'[2]Mapa final'!$L$40="Mayor"),CONCATENATE("R",'[2]Mapa final'!$A$40),"")</f>
        <v/>
      </c>
      <c r="AG24" s="185"/>
      <c r="AH24" s="189" t="str">
        <f>IF(AND('[2]Mapa final'!$H$28="Media",'[2]Mapa final'!$L$28="Catastrófico"),CONCATENATE("R",'[2]Mapa final'!$A$28),"")</f>
        <v/>
      </c>
      <c r="AI24" s="190"/>
      <c r="AJ24" s="190" t="str">
        <f>IF(AND('[2]Mapa final'!$H$34="Media",'[2]Mapa final'!$L$34="Catastrófico"),CONCATENATE("R",'[2]Mapa final'!$A$34),"")</f>
        <v/>
      </c>
      <c r="AK24" s="190"/>
      <c r="AL24" s="190" t="str">
        <f>IF(AND('[2]Mapa final'!$H$40="Media",'[2]Mapa final'!$L$40="Catastrófico"),CONCATENATE("R",'[2]Mapa final'!$A$40),"")</f>
        <v/>
      </c>
      <c r="AM24" s="192"/>
      <c r="AN24" s="15"/>
      <c r="AO24" s="230"/>
      <c r="AP24" s="231"/>
      <c r="AQ24" s="231"/>
      <c r="AR24" s="231"/>
      <c r="AS24" s="231"/>
      <c r="AT24" s="232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x14ac:dyDescent="0.25">
      <c r="A25" s="15"/>
      <c r="B25" s="169"/>
      <c r="C25" s="169"/>
      <c r="D25" s="170"/>
      <c r="E25" s="174"/>
      <c r="F25" s="175"/>
      <c r="G25" s="175"/>
      <c r="H25" s="175"/>
      <c r="I25" s="176"/>
      <c r="J25" s="206"/>
      <c r="K25" s="207"/>
      <c r="L25" s="210"/>
      <c r="M25" s="210"/>
      <c r="N25" s="210"/>
      <c r="O25" s="209"/>
      <c r="P25" s="206"/>
      <c r="Q25" s="210"/>
      <c r="R25" s="210"/>
      <c r="S25" s="210"/>
      <c r="T25" s="210"/>
      <c r="U25" s="209"/>
      <c r="V25" s="206"/>
      <c r="W25" s="210"/>
      <c r="X25" s="210"/>
      <c r="Y25" s="210"/>
      <c r="Z25" s="210"/>
      <c r="AA25" s="209"/>
      <c r="AB25" s="182"/>
      <c r="AC25" s="186"/>
      <c r="AD25" s="186"/>
      <c r="AE25" s="186"/>
      <c r="AF25" s="186"/>
      <c r="AG25" s="185"/>
      <c r="AH25" s="189"/>
      <c r="AI25" s="190"/>
      <c r="AJ25" s="190"/>
      <c r="AK25" s="190"/>
      <c r="AL25" s="190"/>
      <c r="AM25" s="192"/>
      <c r="AN25" s="15"/>
      <c r="AO25" s="230"/>
      <c r="AP25" s="231"/>
      <c r="AQ25" s="231"/>
      <c r="AR25" s="231"/>
      <c r="AS25" s="231"/>
      <c r="AT25" s="232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x14ac:dyDescent="0.25">
      <c r="A26" s="15"/>
      <c r="B26" s="169"/>
      <c r="C26" s="169"/>
      <c r="D26" s="170"/>
      <c r="E26" s="174"/>
      <c r="F26" s="175"/>
      <c r="G26" s="175"/>
      <c r="H26" s="175"/>
      <c r="I26" s="176"/>
      <c r="J26" s="206" t="str">
        <f>IF(AND('[2]Mapa final'!$H$46="Media",'[2]Mapa final'!$L$46="Leve"),CONCATENATE("R",'[2]Mapa final'!$A$46),"")</f>
        <v/>
      </c>
      <c r="K26" s="207"/>
      <c r="L26" s="210" t="str">
        <f>IF(AND('[2]Mapa final'!$H$52="Media",'[2]Mapa final'!$L$52="Leve"),CONCATENATE("R",'[2]Mapa final'!$A$52),"")</f>
        <v/>
      </c>
      <c r="M26" s="210"/>
      <c r="N26" s="210" t="str">
        <f>IF(AND('[2]Mapa final'!$H$58="Media",'[2]Mapa final'!$L$58="Leve"),CONCATENATE("R",'[2]Mapa final'!$A$58),"")</f>
        <v/>
      </c>
      <c r="O26" s="209"/>
      <c r="P26" s="206" t="str">
        <f>IF(AND('[2]Mapa final'!$H$46="Media",'[2]Mapa final'!$L$46="Menor"),CONCATENATE("R",'[2]Mapa final'!$A$46),"")</f>
        <v/>
      </c>
      <c r="Q26" s="210"/>
      <c r="R26" s="210" t="str">
        <f>IF(AND('[2]Mapa final'!$H$52="Media",'[2]Mapa final'!$L$52="Menor"),CONCATENATE("R",'[2]Mapa final'!$A$52),"")</f>
        <v/>
      </c>
      <c r="S26" s="210"/>
      <c r="T26" s="210" t="str">
        <f>IF(AND('[2]Mapa final'!$H$58="Media",'[2]Mapa final'!$L$58="Menor"),CONCATENATE("R",'[2]Mapa final'!$A$58),"")</f>
        <v/>
      </c>
      <c r="U26" s="209"/>
      <c r="V26" s="206" t="str">
        <f>IF(AND('[2]Mapa final'!$H$46="Media",'[2]Mapa final'!$L$46="Moderado"),CONCATENATE("R",'[2]Mapa final'!$A$46),"")</f>
        <v/>
      </c>
      <c r="W26" s="210"/>
      <c r="X26" s="210" t="str">
        <f>IF(AND('[2]Mapa final'!$H$52="Media",'[2]Mapa final'!$L$52="Moderado"),CONCATENATE("R",'[2]Mapa final'!$A$52),"")</f>
        <v/>
      </c>
      <c r="Y26" s="210"/>
      <c r="Z26" s="210" t="str">
        <f>IF(AND('[2]Mapa final'!$H$58="Media",'[2]Mapa final'!$L$58="Moderado"),CONCATENATE("R",'[2]Mapa final'!$A$58),"")</f>
        <v/>
      </c>
      <c r="AA26" s="209"/>
      <c r="AB26" s="182" t="str">
        <f>IF(AND('[2]Mapa final'!$H$46="Media",'[2]Mapa final'!$L$46="Mayor"),CONCATENATE("R",'[2]Mapa final'!$A$46),"")</f>
        <v/>
      </c>
      <c r="AC26" s="186"/>
      <c r="AD26" s="186" t="str">
        <f>IF(AND('[2]Mapa final'!$H$52="Media",'[2]Mapa final'!$L$52="Mayor"),CONCATENATE("R",'[2]Mapa final'!$A$52),"")</f>
        <v/>
      </c>
      <c r="AE26" s="186"/>
      <c r="AF26" s="186" t="str">
        <f>IF(AND('[2]Mapa final'!$H$58="Media",'[2]Mapa final'!$L$58="Mayor"),CONCATENATE("R",'[2]Mapa final'!$A$58),"")</f>
        <v/>
      </c>
      <c r="AG26" s="185"/>
      <c r="AH26" s="189" t="str">
        <f>IF(AND('[2]Mapa final'!$H$46="Media",'[2]Mapa final'!$L$46="Catastrófico"),CONCATENATE("R",'[2]Mapa final'!$A$46),"")</f>
        <v/>
      </c>
      <c r="AI26" s="190"/>
      <c r="AJ26" s="190" t="str">
        <f>IF(AND('[2]Mapa final'!$H$52="Media",'[2]Mapa final'!$L$52="Catastrófico"),CONCATENATE("R",'[2]Mapa final'!$A$52),"")</f>
        <v/>
      </c>
      <c r="AK26" s="190"/>
      <c r="AL26" s="190" t="str">
        <f>IF(AND('[2]Mapa final'!$H$58="Media",'[2]Mapa final'!$L$58="Catastrófico"),CONCATENATE("R",'[2]Mapa final'!$A$58),"")</f>
        <v/>
      </c>
      <c r="AM26" s="192"/>
      <c r="AN26" s="15"/>
      <c r="AO26" s="230"/>
      <c r="AP26" s="231"/>
      <c r="AQ26" s="231"/>
      <c r="AR26" s="231"/>
      <c r="AS26" s="231"/>
      <c r="AT26" s="23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x14ac:dyDescent="0.25">
      <c r="A27" s="15"/>
      <c r="B27" s="169"/>
      <c r="C27" s="169"/>
      <c r="D27" s="170"/>
      <c r="E27" s="174"/>
      <c r="F27" s="175"/>
      <c r="G27" s="175"/>
      <c r="H27" s="175"/>
      <c r="I27" s="176"/>
      <c r="J27" s="206"/>
      <c r="K27" s="207"/>
      <c r="L27" s="210"/>
      <c r="M27" s="210"/>
      <c r="N27" s="210"/>
      <c r="O27" s="209"/>
      <c r="P27" s="206"/>
      <c r="Q27" s="210"/>
      <c r="R27" s="210"/>
      <c r="S27" s="210"/>
      <c r="T27" s="210"/>
      <c r="U27" s="209"/>
      <c r="V27" s="206"/>
      <c r="W27" s="210"/>
      <c r="X27" s="210"/>
      <c r="Y27" s="210"/>
      <c r="Z27" s="210"/>
      <c r="AA27" s="209"/>
      <c r="AB27" s="182"/>
      <c r="AC27" s="186"/>
      <c r="AD27" s="186"/>
      <c r="AE27" s="186"/>
      <c r="AF27" s="186"/>
      <c r="AG27" s="185"/>
      <c r="AH27" s="189"/>
      <c r="AI27" s="190"/>
      <c r="AJ27" s="190"/>
      <c r="AK27" s="190"/>
      <c r="AL27" s="190"/>
      <c r="AM27" s="192"/>
      <c r="AN27" s="15"/>
      <c r="AO27" s="230"/>
      <c r="AP27" s="231"/>
      <c r="AQ27" s="231"/>
      <c r="AR27" s="231"/>
      <c r="AS27" s="231"/>
      <c r="AT27" s="232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x14ac:dyDescent="0.25">
      <c r="A28" s="15"/>
      <c r="B28" s="169"/>
      <c r="C28" s="169"/>
      <c r="D28" s="170"/>
      <c r="E28" s="174"/>
      <c r="F28" s="175"/>
      <c r="G28" s="175"/>
      <c r="H28" s="175"/>
      <c r="I28" s="176"/>
      <c r="J28" s="206" t="str">
        <f>IF(AND('[2]Mapa final'!$H$64="Media",'[2]Mapa final'!$L$64="Leve"),CONCATENATE("R",'[2]Mapa final'!$A$64),"")</f>
        <v/>
      </c>
      <c r="K28" s="207"/>
      <c r="L28" s="210" t="str">
        <f>IF(AND('[2]Mapa final'!$H$70="Media",'[2]Mapa final'!$L$70="Leve"),CONCATENATE("R",'[2]Mapa final'!$A$70),"")</f>
        <v/>
      </c>
      <c r="M28" s="210"/>
      <c r="N28" s="210" t="str">
        <f>IF(AND('[2]Mapa final'!$H$76="Media",'[2]Mapa final'!$L$76="Leve"),CONCATENATE("R",'[2]Mapa final'!$A$76),"")</f>
        <v/>
      </c>
      <c r="O28" s="209"/>
      <c r="P28" s="206" t="str">
        <f>IF(AND('[2]Mapa final'!$H$64="Media",'[2]Mapa final'!$L$64="Menor"),CONCATENATE("R",'[2]Mapa final'!$A$64),"")</f>
        <v/>
      </c>
      <c r="Q28" s="210"/>
      <c r="R28" s="210" t="str">
        <f>IF(AND('[2]Mapa final'!$H$70="Media",'[2]Mapa final'!$L$70="Menor"),CONCATENATE("R",'[2]Mapa final'!$A$70),"")</f>
        <v/>
      </c>
      <c r="S28" s="210"/>
      <c r="T28" s="210" t="str">
        <f>IF(AND('[2]Mapa final'!$H$76="Media",'[2]Mapa final'!$L$76="Menor"),CONCATENATE("R",'[2]Mapa final'!$A$76),"")</f>
        <v/>
      </c>
      <c r="U28" s="209"/>
      <c r="V28" s="206" t="str">
        <f>IF(AND('[2]Mapa final'!$H$64="Media",'[2]Mapa final'!$L$64="Moderado"),CONCATENATE("R",'[2]Mapa final'!$A$64),"")</f>
        <v/>
      </c>
      <c r="W28" s="210"/>
      <c r="X28" s="210" t="str">
        <f>IF(AND('[2]Mapa final'!$H$70="Media",'[2]Mapa final'!$L$70="Moderado"),CONCATENATE("R",'[2]Mapa final'!$A$70),"")</f>
        <v/>
      </c>
      <c r="Y28" s="210"/>
      <c r="Z28" s="210" t="str">
        <f>IF(AND('[2]Mapa final'!$H$76="Media",'[2]Mapa final'!$L$76="Moderado"),CONCATENATE("R",'[2]Mapa final'!$A$76),"")</f>
        <v/>
      </c>
      <c r="AA28" s="209"/>
      <c r="AB28" s="182" t="str">
        <f>IF(AND('[2]Mapa final'!$H$64="Media",'[2]Mapa final'!$L$64="Mayor"),CONCATENATE("R",'[2]Mapa final'!$A$64),"")</f>
        <v/>
      </c>
      <c r="AC28" s="186"/>
      <c r="AD28" s="186" t="str">
        <f>IF(AND('[2]Mapa final'!$H$70="Media",'[2]Mapa final'!$L$70="Mayor"),CONCATENATE("R",'[2]Mapa final'!$A$70),"")</f>
        <v/>
      </c>
      <c r="AE28" s="186"/>
      <c r="AF28" s="186" t="str">
        <f>IF(AND('[2]Mapa final'!$H$76="Media",'[2]Mapa final'!$L$76="Mayor"),CONCATENATE("R",'[2]Mapa final'!$A$76),"")</f>
        <v/>
      </c>
      <c r="AG28" s="185"/>
      <c r="AH28" s="189" t="str">
        <f>IF(AND('[2]Mapa final'!$H$64="Media",'[2]Mapa final'!$L$64="Catastrófico"),CONCATENATE("R",'[2]Mapa final'!$A$64),"")</f>
        <v/>
      </c>
      <c r="AI28" s="190"/>
      <c r="AJ28" s="190" t="str">
        <f>IF(AND('[2]Mapa final'!$H$70="Media",'[2]Mapa final'!$L$70="Catastrófico"),CONCATENATE("R",'[2]Mapa final'!$A$70),"")</f>
        <v/>
      </c>
      <c r="AK28" s="190"/>
      <c r="AL28" s="190" t="str">
        <f>IF(AND('[2]Mapa final'!$H$76="Media",'[2]Mapa final'!$L$76="Catastrófico"),CONCATENATE("R",'[2]Mapa final'!$A$76),"")</f>
        <v/>
      </c>
      <c r="AM28" s="192"/>
      <c r="AN28" s="15"/>
      <c r="AO28" s="230"/>
      <c r="AP28" s="231"/>
      <c r="AQ28" s="231"/>
      <c r="AR28" s="231"/>
      <c r="AS28" s="231"/>
      <c r="AT28" s="232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ht="15.75" thickBot="1" x14ac:dyDescent="0.3">
      <c r="A29" s="15"/>
      <c r="B29" s="169"/>
      <c r="C29" s="169"/>
      <c r="D29" s="170"/>
      <c r="E29" s="177"/>
      <c r="F29" s="178"/>
      <c r="G29" s="178"/>
      <c r="H29" s="178"/>
      <c r="I29" s="179"/>
      <c r="J29" s="224"/>
      <c r="K29" s="225"/>
      <c r="L29" s="225"/>
      <c r="M29" s="225"/>
      <c r="N29" s="225"/>
      <c r="O29" s="226"/>
      <c r="P29" s="224"/>
      <c r="Q29" s="225"/>
      <c r="R29" s="225"/>
      <c r="S29" s="225"/>
      <c r="T29" s="225"/>
      <c r="U29" s="226"/>
      <c r="V29" s="224"/>
      <c r="W29" s="225"/>
      <c r="X29" s="225"/>
      <c r="Y29" s="225"/>
      <c r="Z29" s="225"/>
      <c r="AA29" s="226"/>
      <c r="AB29" s="221"/>
      <c r="AC29" s="222"/>
      <c r="AD29" s="222"/>
      <c r="AE29" s="222"/>
      <c r="AF29" s="222"/>
      <c r="AG29" s="223"/>
      <c r="AH29" s="211"/>
      <c r="AI29" s="202"/>
      <c r="AJ29" s="202"/>
      <c r="AK29" s="202"/>
      <c r="AL29" s="202"/>
      <c r="AM29" s="203"/>
      <c r="AN29" s="15"/>
      <c r="AO29" s="233"/>
      <c r="AP29" s="234"/>
      <c r="AQ29" s="234"/>
      <c r="AR29" s="234"/>
      <c r="AS29" s="234"/>
      <c r="AT29" s="23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x14ac:dyDescent="0.25">
      <c r="A30" s="15"/>
      <c r="B30" s="169"/>
      <c r="C30" s="169"/>
      <c r="D30" s="170"/>
      <c r="E30" s="171" t="s">
        <v>125</v>
      </c>
      <c r="F30" s="172"/>
      <c r="G30" s="172"/>
      <c r="H30" s="172"/>
      <c r="I30" s="172"/>
      <c r="J30" s="236" t="str">
        <f>IF(AND('[2]Mapa final'!$H$10="Baja",'[2]Mapa final'!$L$10="Leve"),CONCATENATE("R",'[2]Mapa final'!$A$10),"")</f>
        <v/>
      </c>
      <c r="K30" s="237"/>
      <c r="L30" s="237" t="str">
        <f>IF(AND('[2]Mapa final'!$H$16="Baja",'[2]Mapa final'!$L$16="Leve"),CONCATENATE("R",'[2]Mapa final'!$A$16),"")</f>
        <v/>
      </c>
      <c r="M30" s="237"/>
      <c r="N30" s="237" t="str">
        <f>IF(AND('[2]Mapa final'!$H$22="Baja",'[2]Mapa final'!$L$22="Leve"),CONCATENATE("R",'[2]Mapa final'!$A$22),"")</f>
        <v/>
      </c>
      <c r="O30" s="240"/>
      <c r="P30" s="205" t="str">
        <f>IF(AND('[2]Mapa final'!$H$10="Baja",'[2]Mapa final'!$L$10="Menor"),CONCATENATE("R",'[2]Mapa final'!$A$10),"")</f>
        <v/>
      </c>
      <c r="Q30" s="205"/>
      <c r="R30" s="205" t="str">
        <f>IF(AND('[2]Mapa final'!$H$16="Baja",'[2]Mapa final'!$L$16="Menor"),CONCATENATE("R",'[2]Mapa final'!$A$16),"")</f>
        <v/>
      </c>
      <c r="S30" s="205"/>
      <c r="T30" s="205" t="str">
        <f>IF(AND('[2]Mapa final'!$H$22="Baja",'[2]Mapa final'!$L$22="Menor"),CONCATENATE("R",'[2]Mapa final'!$A$22),"")</f>
        <v/>
      </c>
      <c r="U30" s="208"/>
      <c r="V30" s="204" t="str">
        <f>IF(AND('[2]Mapa final'!$H$10="Baja",'[2]Mapa final'!$L$10="Moderado"),CONCATENATE("R",'[2]Mapa final'!$A$10),"")</f>
        <v/>
      </c>
      <c r="W30" s="205"/>
      <c r="X30" s="205" t="str">
        <f>IF(AND('[2]Mapa final'!$H$16="Baja",'[2]Mapa final'!$L$16="Moderado"),CONCATENATE("R",'[2]Mapa final'!$A$16),"")</f>
        <v/>
      </c>
      <c r="Y30" s="205"/>
      <c r="Z30" s="205" t="str">
        <f>IF(AND('[2]Mapa final'!$H$22="Baja",'[2]Mapa final'!$L$22="Moderado"),CONCATENATE("R",'[2]Mapa final'!$A$22),"")</f>
        <v/>
      </c>
      <c r="AA30" s="208"/>
      <c r="AB30" s="180" t="str">
        <f>IF(AND('[2]Mapa final'!$H$10="Baja",'[2]Mapa final'!$L$10="Mayor"),CONCATENATE("R",'[2]Mapa final'!$A$10),"")</f>
        <v/>
      </c>
      <c r="AC30" s="181"/>
      <c r="AD30" s="181" t="str">
        <f>IF(AND('[2]Mapa final'!$H$16="Baja",'[2]Mapa final'!$L$16="Mayor"),CONCATENATE("R",'[2]Mapa final'!$A$16),"")</f>
        <v/>
      </c>
      <c r="AE30" s="181"/>
      <c r="AF30" s="181" t="str">
        <f>IF(AND('[2]Mapa final'!$H$22="Baja",'[2]Mapa final'!$L$22="Mayor"),CONCATENATE("R",'[2]Mapa final'!$A$22),"")</f>
        <v/>
      </c>
      <c r="AG30" s="184"/>
      <c r="AH30" s="187" t="str">
        <f>IF(AND('[2]Mapa final'!$H$10="Baja",'[2]Mapa final'!$L$10="Catastrófico"),CONCATENATE("R",'[2]Mapa final'!$A$10),"")</f>
        <v/>
      </c>
      <c r="AI30" s="188"/>
      <c r="AJ30" s="188" t="str">
        <f>IF(AND('[2]Mapa final'!$H$16="Baja",'[2]Mapa final'!$L$16="Catastrófico"),CONCATENATE("R",'[2]Mapa final'!$A$16),"")</f>
        <v/>
      </c>
      <c r="AK30" s="188"/>
      <c r="AL30" s="188" t="str">
        <f>IF(AND('[2]Mapa final'!$H$22="Baja",'[2]Mapa final'!$L$22="Catastrófico"),CONCATENATE("R",'[2]Mapa final'!$A$22),"")</f>
        <v/>
      </c>
      <c r="AM30" s="191"/>
      <c r="AN30" s="15"/>
      <c r="AO30" s="242" t="s">
        <v>126</v>
      </c>
      <c r="AP30" s="243"/>
      <c r="AQ30" s="243"/>
      <c r="AR30" s="243"/>
      <c r="AS30" s="243"/>
      <c r="AT30" s="244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x14ac:dyDescent="0.25">
      <c r="A31" s="15"/>
      <c r="B31" s="169"/>
      <c r="C31" s="169"/>
      <c r="D31" s="170"/>
      <c r="E31" s="174"/>
      <c r="F31" s="175"/>
      <c r="G31" s="175"/>
      <c r="H31" s="175"/>
      <c r="I31" s="175"/>
      <c r="J31" s="238"/>
      <c r="K31" s="239"/>
      <c r="L31" s="239"/>
      <c r="M31" s="239"/>
      <c r="N31" s="239"/>
      <c r="O31" s="241"/>
      <c r="P31" s="210"/>
      <c r="Q31" s="210"/>
      <c r="R31" s="210"/>
      <c r="S31" s="210"/>
      <c r="T31" s="210"/>
      <c r="U31" s="209"/>
      <c r="V31" s="206"/>
      <c r="W31" s="210"/>
      <c r="X31" s="210"/>
      <c r="Y31" s="210"/>
      <c r="Z31" s="210"/>
      <c r="AA31" s="209"/>
      <c r="AB31" s="182"/>
      <c r="AC31" s="186"/>
      <c r="AD31" s="186"/>
      <c r="AE31" s="186"/>
      <c r="AF31" s="186"/>
      <c r="AG31" s="185"/>
      <c r="AH31" s="189"/>
      <c r="AI31" s="190"/>
      <c r="AJ31" s="190"/>
      <c r="AK31" s="190"/>
      <c r="AL31" s="190"/>
      <c r="AM31" s="192"/>
      <c r="AN31" s="15"/>
      <c r="AO31" s="245"/>
      <c r="AP31" s="246"/>
      <c r="AQ31" s="246"/>
      <c r="AR31" s="246"/>
      <c r="AS31" s="246"/>
      <c r="AT31" s="247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x14ac:dyDescent="0.25">
      <c r="A32" s="15"/>
      <c r="B32" s="169"/>
      <c r="C32" s="169"/>
      <c r="D32" s="170"/>
      <c r="E32" s="174"/>
      <c r="F32" s="175"/>
      <c r="G32" s="175"/>
      <c r="H32" s="175"/>
      <c r="I32" s="175"/>
      <c r="J32" s="238" t="str">
        <f>IF(AND('[2]Mapa final'!$H$28="Baja",'[2]Mapa final'!$L$28="Leve"),CONCATENATE("R",'[2]Mapa final'!$A$28),"")</f>
        <v/>
      </c>
      <c r="K32" s="239"/>
      <c r="L32" s="252" t="str">
        <f>IF(AND('[2]Mapa final'!$H$34="Baja",'[2]Mapa final'!$L$34="Leve"),CONCATENATE("R",'[2]Mapa final'!$A$34),"")</f>
        <v/>
      </c>
      <c r="M32" s="252"/>
      <c r="N32" s="252" t="str">
        <f>IF(AND('[2]Mapa final'!$H$40="Baja",'[2]Mapa final'!$L$40="Leve"),CONCATENATE("R",'[2]Mapa final'!$A$40),"")</f>
        <v/>
      </c>
      <c r="O32" s="241"/>
      <c r="P32" s="210" t="str">
        <f>IF(AND('[2]Mapa final'!$H$28="Baja",'[2]Mapa final'!$L$28="Menor"),CONCATENATE("R",'[2]Mapa final'!$A$28),"")</f>
        <v/>
      </c>
      <c r="Q32" s="210"/>
      <c r="R32" s="210" t="str">
        <f>IF(AND('[2]Mapa final'!$H$34="Baja",'[2]Mapa final'!$L$34="Menor"),CONCATENATE("R",'[2]Mapa final'!$A$34),"")</f>
        <v/>
      </c>
      <c r="S32" s="210"/>
      <c r="T32" s="210" t="str">
        <f>IF(AND('[2]Mapa final'!$H$40="Baja",'[2]Mapa final'!$L$40="Menor"),CONCATENATE("R",'[2]Mapa final'!$A$40),"")</f>
        <v/>
      </c>
      <c r="U32" s="209"/>
      <c r="V32" s="206" t="str">
        <f>IF(AND('[2]Mapa final'!$H$28="Baja",'[2]Mapa final'!$L$28="Moderado"),CONCATENATE("R",'[2]Mapa final'!$A$28),"")</f>
        <v/>
      </c>
      <c r="W32" s="210"/>
      <c r="X32" s="210" t="str">
        <f>IF(AND('[2]Mapa final'!$H$34="Baja",'[2]Mapa final'!$L$34="Moderado"),CONCATENATE("R",'[2]Mapa final'!$A$34),"")</f>
        <v/>
      </c>
      <c r="Y32" s="210"/>
      <c r="Z32" s="210" t="str">
        <f>IF(AND('[2]Mapa final'!$H$40="Baja",'[2]Mapa final'!$L$40="Moderado"),CONCATENATE("R",'[2]Mapa final'!$A$40),"")</f>
        <v/>
      </c>
      <c r="AA32" s="209"/>
      <c r="AB32" s="182" t="str">
        <f>IF(AND('[2]Mapa final'!$H$28="Baja",'[2]Mapa final'!$L$28="Mayor"),CONCATENATE("R",'[2]Mapa final'!$A$28),"")</f>
        <v/>
      </c>
      <c r="AC32" s="186"/>
      <c r="AD32" s="186" t="str">
        <f>IF(AND('[2]Mapa final'!$H$34="Baja",'[2]Mapa final'!$L$34="Mayor"),CONCATENATE("R",'[2]Mapa final'!$A$34),"")</f>
        <v/>
      </c>
      <c r="AE32" s="186"/>
      <c r="AF32" s="186" t="str">
        <f>IF(AND('[2]Mapa final'!$H$40="Baja",'[2]Mapa final'!$L$40="Mayor"),CONCATENATE("R",'[2]Mapa final'!$A$40),"")</f>
        <v/>
      </c>
      <c r="AG32" s="185"/>
      <c r="AH32" s="189" t="str">
        <f>IF(AND('[2]Mapa final'!$H$28="Baja",'[2]Mapa final'!$L$28="Catastrófico"),CONCATENATE("R",'[2]Mapa final'!$A$28),"")</f>
        <v/>
      </c>
      <c r="AI32" s="190"/>
      <c r="AJ32" s="190" t="str">
        <f>IF(AND('[2]Mapa final'!$H$34="Baja",'[2]Mapa final'!$L$34="Catastrófico"),CONCATENATE("R",'[2]Mapa final'!$A$34),"")</f>
        <v/>
      </c>
      <c r="AK32" s="190"/>
      <c r="AL32" s="190" t="str">
        <f>IF(AND('[2]Mapa final'!$H$40="Baja",'[2]Mapa final'!$L$40="Catastrófico"),CONCATENATE("R",'[2]Mapa final'!$A$40),"")</f>
        <v/>
      </c>
      <c r="AM32" s="192"/>
      <c r="AN32" s="15"/>
      <c r="AO32" s="245"/>
      <c r="AP32" s="246"/>
      <c r="AQ32" s="246"/>
      <c r="AR32" s="246"/>
      <c r="AS32" s="246"/>
      <c r="AT32" s="247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x14ac:dyDescent="0.25">
      <c r="A33" s="15"/>
      <c r="B33" s="169"/>
      <c r="C33" s="169"/>
      <c r="D33" s="170"/>
      <c r="E33" s="174"/>
      <c r="F33" s="175"/>
      <c r="G33" s="175"/>
      <c r="H33" s="175"/>
      <c r="I33" s="175"/>
      <c r="J33" s="238"/>
      <c r="K33" s="239"/>
      <c r="L33" s="252"/>
      <c r="M33" s="252"/>
      <c r="N33" s="252"/>
      <c r="O33" s="241"/>
      <c r="P33" s="210"/>
      <c r="Q33" s="210"/>
      <c r="R33" s="210"/>
      <c r="S33" s="210"/>
      <c r="T33" s="210"/>
      <c r="U33" s="209"/>
      <c r="V33" s="206"/>
      <c r="W33" s="210"/>
      <c r="X33" s="210"/>
      <c r="Y33" s="210"/>
      <c r="Z33" s="210"/>
      <c r="AA33" s="209"/>
      <c r="AB33" s="182"/>
      <c r="AC33" s="186"/>
      <c r="AD33" s="186"/>
      <c r="AE33" s="186"/>
      <c r="AF33" s="186"/>
      <c r="AG33" s="185"/>
      <c r="AH33" s="189"/>
      <c r="AI33" s="190"/>
      <c r="AJ33" s="190"/>
      <c r="AK33" s="190"/>
      <c r="AL33" s="190"/>
      <c r="AM33" s="192"/>
      <c r="AN33" s="15"/>
      <c r="AO33" s="245"/>
      <c r="AP33" s="246"/>
      <c r="AQ33" s="246"/>
      <c r="AR33" s="246"/>
      <c r="AS33" s="246"/>
      <c r="AT33" s="247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x14ac:dyDescent="0.25">
      <c r="A34" s="15"/>
      <c r="B34" s="169"/>
      <c r="C34" s="169"/>
      <c r="D34" s="170"/>
      <c r="E34" s="174"/>
      <c r="F34" s="175"/>
      <c r="G34" s="175"/>
      <c r="H34" s="175"/>
      <c r="I34" s="175"/>
      <c r="J34" s="238" t="str">
        <f>IF(AND('[2]Mapa final'!$H$46="Baja",'[2]Mapa final'!$L$46="Leve"),CONCATENATE("R",'[2]Mapa final'!$A$46),"")</f>
        <v/>
      </c>
      <c r="K34" s="239"/>
      <c r="L34" s="252" t="str">
        <f>IF(AND('[2]Mapa final'!$H$52="Baja",'[2]Mapa final'!$L$52="Leve"),CONCATENATE("R",'[2]Mapa final'!$A$52),"")</f>
        <v/>
      </c>
      <c r="M34" s="252"/>
      <c r="N34" s="252" t="str">
        <f>IF(AND('[2]Mapa final'!$H$58="Baja",'[2]Mapa final'!$L$58="Leve"),CONCATENATE("R",'[2]Mapa final'!$A$58),"")</f>
        <v/>
      </c>
      <c r="O34" s="241"/>
      <c r="P34" s="210" t="str">
        <f>IF(AND('[2]Mapa final'!$H$46="Baja",'[2]Mapa final'!$L$46="Menor"),CONCATENATE("R",'[2]Mapa final'!$A$46),"")</f>
        <v/>
      </c>
      <c r="Q34" s="210"/>
      <c r="R34" s="210" t="str">
        <f>IF(AND('[2]Mapa final'!$H$52="Baja",'[2]Mapa final'!$L$52="Menor"),CONCATENATE("R",'[2]Mapa final'!$A$52),"")</f>
        <v/>
      </c>
      <c r="S34" s="210"/>
      <c r="T34" s="210" t="str">
        <f>IF(AND('[2]Mapa final'!$H$58="Baja",'[2]Mapa final'!$L$58="Menor"),CONCATENATE("R",'[2]Mapa final'!$A$58),"")</f>
        <v/>
      </c>
      <c r="U34" s="209"/>
      <c r="V34" s="206" t="str">
        <f>IF(AND('[2]Mapa final'!$H$46="Baja",'[2]Mapa final'!$L$46="Moderado"),CONCATENATE("R",'[2]Mapa final'!$A$46),"")</f>
        <v/>
      </c>
      <c r="W34" s="210"/>
      <c r="X34" s="210" t="str">
        <f>IF(AND('[2]Mapa final'!$H$52="Baja",'[2]Mapa final'!$L$52="Moderado"),CONCATENATE("R",'[2]Mapa final'!$A$52),"")</f>
        <v/>
      </c>
      <c r="Y34" s="210"/>
      <c r="Z34" s="210" t="str">
        <f>IF(AND('[2]Mapa final'!$H$58="Baja",'[2]Mapa final'!$L$58="Moderado"),CONCATENATE("R",'[2]Mapa final'!$A$58),"")</f>
        <v/>
      </c>
      <c r="AA34" s="209"/>
      <c r="AB34" s="182" t="str">
        <f>IF(AND('[2]Mapa final'!$H$46="Baja",'[2]Mapa final'!$L$46="Mayor"),CONCATENATE("R",'[2]Mapa final'!$A$46),"")</f>
        <v/>
      </c>
      <c r="AC34" s="186"/>
      <c r="AD34" s="186" t="str">
        <f>IF(AND('[2]Mapa final'!$H$52="Baja",'[2]Mapa final'!$L$52="Mayor"),CONCATENATE("R",'[2]Mapa final'!$A$52),"")</f>
        <v/>
      </c>
      <c r="AE34" s="186"/>
      <c r="AF34" s="186" t="str">
        <f>IF(AND('[2]Mapa final'!$H$58="Baja",'[2]Mapa final'!$L$58="Mayor"),CONCATENATE("R",'[2]Mapa final'!$A$58),"")</f>
        <v/>
      </c>
      <c r="AG34" s="185"/>
      <c r="AH34" s="189" t="str">
        <f>IF(AND('[2]Mapa final'!$H$46="Baja",'[2]Mapa final'!$L$46="Catastrófico"),CONCATENATE("R",'[2]Mapa final'!$A$46),"")</f>
        <v/>
      </c>
      <c r="AI34" s="190"/>
      <c r="AJ34" s="190" t="str">
        <f>IF(AND('[2]Mapa final'!$H$52="Baja",'[2]Mapa final'!$L$52="Catastrófico"),CONCATENATE("R",'[2]Mapa final'!$A$52),"")</f>
        <v/>
      </c>
      <c r="AK34" s="190"/>
      <c r="AL34" s="190" t="str">
        <f>IF(AND('[2]Mapa final'!$H$58="Baja",'[2]Mapa final'!$L$58="Catastrófico"),CONCATENATE("R",'[2]Mapa final'!$A$58),"")</f>
        <v/>
      </c>
      <c r="AM34" s="192"/>
      <c r="AN34" s="15"/>
      <c r="AO34" s="245"/>
      <c r="AP34" s="246"/>
      <c r="AQ34" s="246"/>
      <c r="AR34" s="246"/>
      <c r="AS34" s="246"/>
      <c r="AT34" s="247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x14ac:dyDescent="0.25">
      <c r="A35" s="15"/>
      <c r="B35" s="169"/>
      <c r="C35" s="169"/>
      <c r="D35" s="170"/>
      <c r="E35" s="174"/>
      <c r="F35" s="175"/>
      <c r="G35" s="175"/>
      <c r="H35" s="175"/>
      <c r="I35" s="175"/>
      <c r="J35" s="238"/>
      <c r="K35" s="239"/>
      <c r="L35" s="252"/>
      <c r="M35" s="252"/>
      <c r="N35" s="252"/>
      <c r="O35" s="241"/>
      <c r="P35" s="210"/>
      <c r="Q35" s="210"/>
      <c r="R35" s="210"/>
      <c r="S35" s="210"/>
      <c r="T35" s="210"/>
      <c r="U35" s="209"/>
      <c r="V35" s="206"/>
      <c r="W35" s="210"/>
      <c r="X35" s="210"/>
      <c r="Y35" s="210"/>
      <c r="Z35" s="210"/>
      <c r="AA35" s="209"/>
      <c r="AB35" s="182"/>
      <c r="AC35" s="186"/>
      <c r="AD35" s="186"/>
      <c r="AE35" s="186"/>
      <c r="AF35" s="186"/>
      <c r="AG35" s="185"/>
      <c r="AH35" s="189"/>
      <c r="AI35" s="190"/>
      <c r="AJ35" s="190"/>
      <c r="AK35" s="190"/>
      <c r="AL35" s="190"/>
      <c r="AM35" s="192"/>
      <c r="AN35" s="15"/>
      <c r="AO35" s="245"/>
      <c r="AP35" s="246"/>
      <c r="AQ35" s="246"/>
      <c r="AR35" s="246"/>
      <c r="AS35" s="246"/>
      <c r="AT35" s="247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x14ac:dyDescent="0.25">
      <c r="A36" s="15"/>
      <c r="B36" s="169"/>
      <c r="C36" s="169"/>
      <c r="D36" s="170"/>
      <c r="E36" s="174"/>
      <c r="F36" s="175"/>
      <c r="G36" s="175"/>
      <c r="H36" s="175"/>
      <c r="I36" s="175"/>
      <c r="J36" s="238" t="str">
        <f>IF(AND('[2]Mapa final'!$H$64="Baja",'[2]Mapa final'!$L$64="Leve"),CONCATENATE("R",'[2]Mapa final'!$A$64),"")</f>
        <v/>
      </c>
      <c r="K36" s="239"/>
      <c r="L36" s="252" t="str">
        <f>IF(AND('[2]Mapa final'!$H$70="Baja",'[2]Mapa final'!$L$70="Leve"),CONCATENATE("R",'[2]Mapa final'!$A$70),"")</f>
        <v/>
      </c>
      <c r="M36" s="252"/>
      <c r="N36" s="252" t="str">
        <f>IF(AND('[2]Mapa final'!$H$76="Baja",'[2]Mapa final'!$L$76="Leve"),CONCATENATE("R",'[2]Mapa final'!$A$76),"")</f>
        <v/>
      </c>
      <c r="O36" s="241"/>
      <c r="P36" s="210" t="str">
        <f>IF(AND('[2]Mapa final'!$H$64="Baja",'[2]Mapa final'!$L$64="Menor"),CONCATENATE("R",'[2]Mapa final'!$A$64),"")</f>
        <v/>
      </c>
      <c r="Q36" s="210"/>
      <c r="R36" s="210" t="str">
        <f>IF(AND('[2]Mapa final'!$H$70="Baja",'[2]Mapa final'!$L$70="Menor"),CONCATENATE("R",'[2]Mapa final'!$A$70),"")</f>
        <v/>
      </c>
      <c r="S36" s="210"/>
      <c r="T36" s="210" t="str">
        <f>IF(AND('[2]Mapa final'!$H$76="Baja",'[2]Mapa final'!$L$76="Menor"),CONCATENATE("R",'[2]Mapa final'!$A$76),"")</f>
        <v/>
      </c>
      <c r="U36" s="209"/>
      <c r="V36" s="206" t="str">
        <f>IF(AND('[2]Mapa final'!$H$64="Baja",'[2]Mapa final'!$L$64="Moderado"),CONCATENATE("R",'[2]Mapa final'!$A$64),"")</f>
        <v/>
      </c>
      <c r="W36" s="210"/>
      <c r="X36" s="210" t="str">
        <f>IF(AND('[2]Mapa final'!$H$70="Baja",'[2]Mapa final'!$L$70="Moderado"),CONCATENATE("R",'[2]Mapa final'!$A$70),"")</f>
        <v/>
      </c>
      <c r="Y36" s="210"/>
      <c r="Z36" s="210" t="str">
        <f>IF(AND('[2]Mapa final'!$H$76="Baja",'[2]Mapa final'!$L$76="Moderado"),CONCATENATE("R",'[2]Mapa final'!$A$76),"")</f>
        <v/>
      </c>
      <c r="AA36" s="209"/>
      <c r="AB36" s="182" t="str">
        <f>IF(AND('[2]Mapa final'!$H$64="Baja",'[2]Mapa final'!$L$64="Mayor"),CONCATENATE("R",'[2]Mapa final'!$A$64),"")</f>
        <v/>
      </c>
      <c r="AC36" s="186"/>
      <c r="AD36" s="186" t="str">
        <f>IF(AND('[2]Mapa final'!$H$70="Baja",'[2]Mapa final'!$L$70="Mayor"),CONCATENATE("R",'[2]Mapa final'!$A$70),"")</f>
        <v/>
      </c>
      <c r="AE36" s="186"/>
      <c r="AF36" s="186" t="str">
        <f>IF(AND('[2]Mapa final'!$H$76="Baja",'[2]Mapa final'!$L$76="Mayor"),CONCATENATE("R",'[2]Mapa final'!$A$76),"")</f>
        <v/>
      </c>
      <c r="AG36" s="185"/>
      <c r="AH36" s="189" t="str">
        <f>IF(AND('[2]Mapa final'!$H$64="Baja",'[2]Mapa final'!$L$64="Catastrófico"),CONCATENATE("R",'[2]Mapa final'!$A$64),"")</f>
        <v/>
      </c>
      <c r="AI36" s="190"/>
      <c r="AJ36" s="190" t="str">
        <f>IF(AND('[2]Mapa final'!$H$70="Baja",'[2]Mapa final'!$L$70="Catastrófico"),CONCATENATE("R",'[2]Mapa final'!$A$70),"")</f>
        <v/>
      </c>
      <c r="AK36" s="190"/>
      <c r="AL36" s="190" t="str">
        <f>IF(AND('[2]Mapa final'!$H$76="Baja",'[2]Mapa final'!$L$76="Catastrófico"),CONCATENATE("R",'[2]Mapa final'!$A$76),"")</f>
        <v/>
      </c>
      <c r="AM36" s="192"/>
      <c r="AN36" s="15"/>
      <c r="AO36" s="245"/>
      <c r="AP36" s="246"/>
      <c r="AQ36" s="246"/>
      <c r="AR36" s="246"/>
      <c r="AS36" s="246"/>
      <c r="AT36" s="247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ht="15.75" thickBot="1" x14ac:dyDescent="0.3">
      <c r="A37" s="15"/>
      <c r="B37" s="169"/>
      <c r="C37" s="169"/>
      <c r="D37" s="170"/>
      <c r="E37" s="177"/>
      <c r="F37" s="178"/>
      <c r="G37" s="178"/>
      <c r="H37" s="178"/>
      <c r="I37" s="178"/>
      <c r="J37" s="261"/>
      <c r="K37" s="262"/>
      <c r="L37" s="262"/>
      <c r="M37" s="262"/>
      <c r="N37" s="262"/>
      <c r="O37" s="263"/>
      <c r="P37" s="225"/>
      <c r="Q37" s="225"/>
      <c r="R37" s="225"/>
      <c r="S37" s="225"/>
      <c r="T37" s="225"/>
      <c r="U37" s="226"/>
      <c r="V37" s="224"/>
      <c r="W37" s="225"/>
      <c r="X37" s="225"/>
      <c r="Y37" s="225"/>
      <c r="Z37" s="225"/>
      <c r="AA37" s="226"/>
      <c r="AB37" s="221"/>
      <c r="AC37" s="222"/>
      <c r="AD37" s="222"/>
      <c r="AE37" s="222"/>
      <c r="AF37" s="222"/>
      <c r="AG37" s="223"/>
      <c r="AH37" s="211"/>
      <c r="AI37" s="202"/>
      <c r="AJ37" s="202"/>
      <c r="AK37" s="202"/>
      <c r="AL37" s="202"/>
      <c r="AM37" s="203"/>
      <c r="AN37" s="15"/>
      <c r="AO37" s="248"/>
      <c r="AP37" s="249"/>
      <c r="AQ37" s="249"/>
      <c r="AR37" s="249"/>
      <c r="AS37" s="249"/>
      <c r="AT37" s="250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ht="15.75" thickBot="1" x14ac:dyDescent="0.3">
      <c r="A38" s="15"/>
      <c r="B38" s="169"/>
      <c r="C38" s="169"/>
      <c r="D38" s="170"/>
      <c r="E38" s="171" t="s">
        <v>127</v>
      </c>
      <c r="F38" s="171"/>
      <c r="G38" s="171"/>
      <c r="H38" s="171"/>
      <c r="I38" s="171"/>
      <c r="J38" s="236" t="str">
        <f>IF(AND('[2]Mapa final'!$H$10="Muy Baja",'[2]Mapa final'!$L$10="Leve"),CONCATENATE("R",'[2]Mapa final'!$A$10),"")</f>
        <v/>
      </c>
      <c r="K38" s="237"/>
      <c r="L38" s="237" t="str">
        <f>IF(AND('[2]Mapa final'!$H$16="Muy Baja",'[2]Mapa final'!$L$16="Leve"),CONCATENATE("R",'[2]Mapa final'!$A$16),"")</f>
        <v/>
      </c>
      <c r="M38" s="237"/>
      <c r="N38" s="237" t="str">
        <f>IF(AND('[2]Mapa final'!$H$22="Muy Baja",'[2]Mapa final'!$L$22="Leve"),CONCATENATE("R",'[2]Mapa final'!$A$22),"")</f>
        <v/>
      </c>
      <c r="O38" s="240"/>
      <c r="P38" s="236" t="str">
        <f>IF(AND('[2]Mapa final'!$H$10="Muy Baja",'[2]Mapa final'!$L$10="Menor"),CONCATENATE("R",'[2]Mapa final'!$A$10),"")</f>
        <v/>
      </c>
      <c r="Q38" s="237"/>
      <c r="R38" s="237" t="str">
        <f>IF(AND('[2]Mapa final'!$H$16="Muy Baja",'[2]Mapa final'!$L$16="Menor"),CONCATENATE("R",'[2]Mapa final'!$A$16),"")</f>
        <v/>
      </c>
      <c r="S38" s="237"/>
      <c r="T38" s="237" t="str">
        <f>IF(AND('[2]Mapa final'!$H$22="Muy Baja",'[2]Mapa final'!$L$22="Menor"),CONCATENATE("R",'[2]Mapa final'!$A$22),"")</f>
        <v/>
      </c>
      <c r="U38" s="240"/>
      <c r="V38" s="204" t="str">
        <f>IF(AND('[2]Mapa final'!$H$10="Muy Baja",'[2]Mapa final'!$L$10="Moderado"),CONCATENATE("R",'[2]Mapa final'!$A$10),"")</f>
        <v/>
      </c>
      <c r="W38" s="205"/>
      <c r="X38" s="205" t="str">
        <f>IF(AND('[2]Mapa final'!$H$16="Muy Baja",'[2]Mapa final'!$L$16="Moderado"),CONCATENATE("R",'[2]Mapa final'!$A$16),"")</f>
        <v/>
      </c>
      <c r="Y38" s="205"/>
      <c r="Z38" s="205" t="str">
        <f>IF(AND('[2]Mapa final'!$H$22="Muy Baja",'[2]Mapa final'!$L$22="Moderado"),CONCATENATE("R",'[2]Mapa final'!$A$22),"")</f>
        <v/>
      </c>
      <c r="AA38" s="208"/>
      <c r="AB38" s="180" t="str">
        <f>IF(AND('[2]Mapa final'!$H$10="Muy Baja",'[2]Mapa final'!$L$10="Mayor"),CONCATENATE("R",'[2]Mapa final'!$A$10),"")</f>
        <v/>
      </c>
      <c r="AC38" s="181"/>
      <c r="AD38" s="181" t="str">
        <f>IF(AND('[2]Mapa final'!$H$16="Muy Baja",'[2]Mapa final'!$L$16="Mayor"),CONCATENATE("R",'[2]Mapa final'!$A$16),"")</f>
        <v/>
      </c>
      <c r="AE38" s="181"/>
      <c r="AF38" s="181" t="str">
        <f>IF(AND('[2]Mapa final'!$H$22="Muy Baja",'[2]Mapa final'!$L$22="Mayor"),CONCATENATE("R",'[2]Mapa final'!$A$22),"")</f>
        <v/>
      </c>
      <c r="AG38" s="184"/>
      <c r="AH38" s="187" t="str">
        <f>IF(AND('[2]Mapa final'!$H$10="Muy Baja",'[2]Mapa final'!$L$10="Catastrófico"),CONCATENATE("R",'[2]Mapa final'!$A$10),"")</f>
        <v/>
      </c>
      <c r="AI38" s="188"/>
      <c r="AJ38" s="188" t="str">
        <f>IF(AND('[2]Mapa final'!$H$16="Muy Baja",'[2]Mapa final'!$L$16="Catastrófico"),CONCATENATE("R",'[2]Mapa final'!$A$16),"")</f>
        <v/>
      </c>
      <c r="AK38" s="188"/>
      <c r="AL38" s="188" t="str">
        <f>IF(AND('[2]Mapa final'!$H$22="Muy Baja",'[2]Mapa final'!$L$22="Catastrófico"),CONCATENATE("R",'[2]Mapa final'!$A$22),"")</f>
        <v/>
      </c>
      <c r="AM38" s="191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ht="15.75" thickBot="1" x14ac:dyDescent="0.3">
      <c r="A39" s="15"/>
      <c r="B39" s="169"/>
      <c r="C39" s="169"/>
      <c r="D39" s="170"/>
      <c r="E39" s="171"/>
      <c r="F39" s="171"/>
      <c r="G39" s="171"/>
      <c r="H39" s="171"/>
      <c r="I39" s="171"/>
      <c r="J39" s="238"/>
      <c r="K39" s="239"/>
      <c r="L39" s="239"/>
      <c r="M39" s="239"/>
      <c r="N39" s="239"/>
      <c r="O39" s="241"/>
      <c r="P39" s="238"/>
      <c r="Q39" s="239"/>
      <c r="R39" s="239"/>
      <c r="S39" s="239"/>
      <c r="T39" s="239"/>
      <c r="U39" s="241"/>
      <c r="V39" s="206"/>
      <c r="W39" s="207"/>
      <c r="X39" s="207"/>
      <c r="Y39" s="207"/>
      <c r="Z39" s="207"/>
      <c r="AA39" s="209"/>
      <c r="AB39" s="182"/>
      <c r="AC39" s="183"/>
      <c r="AD39" s="183"/>
      <c r="AE39" s="183"/>
      <c r="AF39" s="183"/>
      <c r="AG39" s="185"/>
      <c r="AH39" s="189"/>
      <c r="AI39" s="251"/>
      <c r="AJ39" s="251"/>
      <c r="AK39" s="251"/>
      <c r="AL39" s="251"/>
      <c r="AM39" s="192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ht="15.75" thickBot="1" x14ac:dyDescent="0.3">
      <c r="A40" s="15"/>
      <c r="B40" s="169"/>
      <c r="C40" s="169"/>
      <c r="D40" s="170"/>
      <c r="E40" s="171"/>
      <c r="F40" s="171"/>
      <c r="G40" s="171"/>
      <c r="H40" s="171"/>
      <c r="I40" s="171"/>
      <c r="J40" s="238" t="str">
        <f>IF(AND('[2]Mapa final'!$H$28="Muy Baja",'[2]Mapa final'!$L$28="Leve"),CONCATENATE("R",'[2]Mapa final'!$A$28),"")</f>
        <v/>
      </c>
      <c r="K40" s="239"/>
      <c r="L40" s="252" t="str">
        <f>IF(AND('[2]Mapa final'!$H$34="Muy Baja",'[2]Mapa final'!$L$34="Leve"),CONCATENATE("R",'[2]Mapa final'!$A$34),"")</f>
        <v/>
      </c>
      <c r="M40" s="252"/>
      <c r="N40" s="252" t="str">
        <f>IF(AND('[2]Mapa final'!$H$40="Muy Baja",'[2]Mapa final'!$L$40="Leve"),CONCATENATE("R",'[2]Mapa final'!$A$40),"")</f>
        <v/>
      </c>
      <c r="O40" s="241"/>
      <c r="P40" s="238" t="str">
        <f>IF(AND('[2]Mapa final'!$H$28="Muy Baja",'[2]Mapa final'!$L$28="Menor"),CONCATENATE("R",'[2]Mapa final'!$A$28),"")</f>
        <v/>
      </c>
      <c r="Q40" s="239"/>
      <c r="R40" s="252" t="str">
        <f>IF(AND('[2]Mapa final'!$H$34="Muy Baja",'[2]Mapa final'!$L$34="Menor"),CONCATENATE("R",'[2]Mapa final'!$A$34),"")</f>
        <v/>
      </c>
      <c r="S40" s="252"/>
      <c r="T40" s="252" t="str">
        <f>IF(AND('[2]Mapa final'!$H$40="Muy Baja",'[2]Mapa final'!$L$40="Menor"),CONCATENATE("R",'[2]Mapa final'!$A$40),"")</f>
        <v/>
      </c>
      <c r="U40" s="241"/>
      <c r="V40" s="206" t="str">
        <f>IF(AND('[2]Mapa final'!$H$28="Muy Baja",'[2]Mapa final'!$L$28="Moderado"),CONCATENATE("R",'[2]Mapa final'!$A$28),"")</f>
        <v/>
      </c>
      <c r="W40" s="207"/>
      <c r="X40" s="210" t="str">
        <f>IF(AND('[2]Mapa final'!$H$34="Muy Baja",'[2]Mapa final'!$L$34="Moderado"),CONCATENATE("R",'[2]Mapa final'!$A$34),"")</f>
        <v/>
      </c>
      <c r="Y40" s="210"/>
      <c r="Z40" s="210" t="str">
        <f>IF(AND('[2]Mapa final'!$H$40="Muy Baja",'[2]Mapa final'!$L$40="Moderado"),CONCATENATE("R",'[2]Mapa final'!$A$40),"")</f>
        <v/>
      </c>
      <c r="AA40" s="209"/>
      <c r="AB40" s="182" t="str">
        <f>IF(AND('[2]Mapa final'!$H$28="Muy Baja",'[2]Mapa final'!$L$28="Mayor"),CONCATENATE("R",'[2]Mapa final'!$A$28),"")</f>
        <v/>
      </c>
      <c r="AC40" s="183"/>
      <c r="AD40" s="186" t="str">
        <f>IF(AND('[2]Mapa final'!$H$34="Muy Baja",'[2]Mapa final'!$L$34="Mayor"),CONCATENATE("R",'[2]Mapa final'!$A$34),"")</f>
        <v/>
      </c>
      <c r="AE40" s="186"/>
      <c r="AF40" s="186" t="str">
        <f>IF(AND('[2]Mapa final'!$H$40="Muy Baja",'[2]Mapa final'!$L$40="Mayor"),CONCATENATE("R",'[2]Mapa final'!$A$40),"")</f>
        <v/>
      </c>
      <c r="AG40" s="185"/>
      <c r="AH40" s="189" t="str">
        <f>IF(AND('[2]Mapa final'!$H$28="Muy Baja",'[2]Mapa final'!$L$28="Catastrófico"),CONCATENATE("R",'[2]Mapa final'!$A$28),"")</f>
        <v/>
      </c>
      <c r="AI40" s="251"/>
      <c r="AJ40" s="190" t="str">
        <f>IF(AND('[2]Mapa final'!$H$34="Muy Baja",'[2]Mapa final'!$L$34="Catastrófico"),CONCATENATE("R",'[2]Mapa final'!$A$34),"")</f>
        <v/>
      </c>
      <c r="AK40" s="190"/>
      <c r="AL40" s="190" t="str">
        <f>IF(AND('[2]Mapa final'!$H$40="Muy Baja",'[2]Mapa final'!$L$40="Catastrófico"),CONCATENATE("R",'[2]Mapa final'!$A$40),"")</f>
        <v/>
      </c>
      <c r="AM40" s="192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ht="15.75" thickBot="1" x14ac:dyDescent="0.3">
      <c r="A41" s="15"/>
      <c r="B41" s="169"/>
      <c r="C41" s="169"/>
      <c r="D41" s="170"/>
      <c r="E41" s="171"/>
      <c r="F41" s="171"/>
      <c r="G41" s="171"/>
      <c r="H41" s="171"/>
      <c r="I41" s="171"/>
      <c r="J41" s="238"/>
      <c r="K41" s="239"/>
      <c r="L41" s="252"/>
      <c r="M41" s="252"/>
      <c r="N41" s="252"/>
      <c r="O41" s="241"/>
      <c r="P41" s="238"/>
      <c r="Q41" s="239"/>
      <c r="R41" s="252"/>
      <c r="S41" s="252"/>
      <c r="T41" s="252"/>
      <c r="U41" s="241"/>
      <c r="V41" s="206"/>
      <c r="W41" s="207"/>
      <c r="X41" s="210"/>
      <c r="Y41" s="210"/>
      <c r="Z41" s="210"/>
      <c r="AA41" s="209"/>
      <c r="AB41" s="182"/>
      <c r="AC41" s="183"/>
      <c r="AD41" s="186"/>
      <c r="AE41" s="186"/>
      <c r="AF41" s="186"/>
      <c r="AG41" s="185"/>
      <c r="AH41" s="189"/>
      <c r="AI41" s="251"/>
      <c r="AJ41" s="190"/>
      <c r="AK41" s="190"/>
      <c r="AL41" s="190"/>
      <c r="AM41" s="192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ht="15.75" thickBot="1" x14ac:dyDescent="0.3">
      <c r="A42" s="15"/>
      <c r="B42" s="169"/>
      <c r="C42" s="169"/>
      <c r="D42" s="170"/>
      <c r="E42" s="171"/>
      <c r="F42" s="171"/>
      <c r="G42" s="171"/>
      <c r="H42" s="171"/>
      <c r="I42" s="171"/>
      <c r="J42" s="238" t="str">
        <f>IF(AND('[2]Mapa final'!$H$46="Muy Baja",'[2]Mapa final'!$L$46="Leve"),CONCATENATE("R",'[2]Mapa final'!$A$46),"")</f>
        <v/>
      </c>
      <c r="K42" s="239"/>
      <c r="L42" s="252" t="str">
        <f>IF(AND('[2]Mapa final'!$H$52="Muy Baja",'[2]Mapa final'!$L$52="Leve"),CONCATENATE("R",'[2]Mapa final'!$A$52),"")</f>
        <v/>
      </c>
      <c r="M42" s="252"/>
      <c r="N42" s="252" t="str">
        <f>IF(AND('[2]Mapa final'!$H$58="Muy Baja",'[2]Mapa final'!$L$58="Leve"),CONCATENATE("R",'[2]Mapa final'!$A$58),"")</f>
        <v/>
      </c>
      <c r="O42" s="241"/>
      <c r="P42" s="238" t="str">
        <f>IF(AND('[2]Mapa final'!$H$46="Muy Baja",'[2]Mapa final'!$L$46="Menor"),CONCATENATE("R",'[2]Mapa final'!$A$46),"")</f>
        <v/>
      </c>
      <c r="Q42" s="239"/>
      <c r="R42" s="252" t="str">
        <f>IF(AND('[2]Mapa final'!$H$52="Muy Baja",'[2]Mapa final'!$L$52="Menor"),CONCATENATE("R",'[2]Mapa final'!$A$52),"")</f>
        <v/>
      </c>
      <c r="S42" s="252"/>
      <c r="T42" s="252" t="str">
        <f>IF(AND('[2]Mapa final'!$H$58="Muy Baja",'[2]Mapa final'!$L$58="Menor"),CONCATENATE("R",'[2]Mapa final'!$A$58),"")</f>
        <v/>
      </c>
      <c r="U42" s="241"/>
      <c r="V42" s="206" t="str">
        <f>IF(AND('[2]Mapa final'!$H$46="Muy Baja",'[2]Mapa final'!$L$46="Moderado"),CONCATENATE("R",'[2]Mapa final'!$A$46),"")</f>
        <v/>
      </c>
      <c r="W42" s="207"/>
      <c r="X42" s="210" t="str">
        <f>IF(AND('[2]Mapa final'!$H$52="Muy Baja",'[2]Mapa final'!$L$52="Moderado"),CONCATENATE("R",'[2]Mapa final'!$A$52),"")</f>
        <v/>
      </c>
      <c r="Y42" s="210"/>
      <c r="Z42" s="210" t="str">
        <f>IF(AND('[2]Mapa final'!$H$58="Muy Baja",'[2]Mapa final'!$L$58="Moderado"),CONCATENATE("R",'[2]Mapa final'!$A$58),"")</f>
        <v/>
      </c>
      <c r="AA42" s="209"/>
      <c r="AB42" s="182" t="str">
        <f>IF(AND('[2]Mapa final'!$H$46="Muy Baja",'[2]Mapa final'!$L$46="Mayor"),CONCATENATE("R",'[2]Mapa final'!$A$46),"")</f>
        <v/>
      </c>
      <c r="AC42" s="183"/>
      <c r="AD42" s="186" t="str">
        <f>IF(AND('[2]Mapa final'!$H$52="Muy Baja",'[2]Mapa final'!$L$52="Mayor"),CONCATENATE("R",'[2]Mapa final'!$A$52),"")</f>
        <v/>
      </c>
      <c r="AE42" s="186"/>
      <c r="AF42" s="186" t="str">
        <f>IF(AND('[2]Mapa final'!$H$58="Muy Baja",'[2]Mapa final'!$L$58="Mayor"),CONCATENATE("R",'[2]Mapa final'!$A$58),"")</f>
        <v/>
      </c>
      <c r="AG42" s="185"/>
      <c r="AH42" s="189" t="str">
        <f>IF(AND('[2]Mapa final'!$H$46="Muy Baja",'[2]Mapa final'!$L$46="Catastrófico"),CONCATENATE("R",'[2]Mapa final'!$A$46),"")</f>
        <v/>
      </c>
      <c r="AI42" s="251"/>
      <c r="AJ42" s="190" t="str">
        <f>IF(AND('[2]Mapa final'!$H$52="Muy Baja",'[2]Mapa final'!$L$52="Catastrófico"),CONCATENATE("R",'[2]Mapa final'!$A$52),"")</f>
        <v/>
      </c>
      <c r="AK42" s="190"/>
      <c r="AL42" s="190" t="str">
        <f>IF(AND('[2]Mapa final'!$H$58="Muy Baja",'[2]Mapa final'!$L$58="Catastrófico"),CONCATENATE("R",'[2]Mapa final'!$A$58),"")</f>
        <v/>
      </c>
      <c r="AM42" s="192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ht="15.75" thickBot="1" x14ac:dyDescent="0.3">
      <c r="A43" s="15"/>
      <c r="B43" s="169"/>
      <c r="C43" s="169"/>
      <c r="D43" s="170"/>
      <c r="E43" s="171"/>
      <c r="F43" s="171"/>
      <c r="G43" s="171"/>
      <c r="H43" s="171"/>
      <c r="I43" s="171"/>
      <c r="J43" s="238"/>
      <c r="K43" s="239"/>
      <c r="L43" s="252"/>
      <c r="M43" s="252"/>
      <c r="N43" s="252"/>
      <c r="O43" s="241"/>
      <c r="P43" s="238"/>
      <c r="Q43" s="239"/>
      <c r="R43" s="252"/>
      <c r="S43" s="252"/>
      <c r="T43" s="252"/>
      <c r="U43" s="241"/>
      <c r="V43" s="206"/>
      <c r="W43" s="207"/>
      <c r="X43" s="210"/>
      <c r="Y43" s="210"/>
      <c r="Z43" s="210"/>
      <c r="AA43" s="209"/>
      <c r="AB43" s="182"/>
      <c r="AC43" s="183"/>
      <c r="AD43" s="186"/>
      <c r="AE43" s="186"/>
      <c r="AF43" s="186"/>
      <c r="AG43" s="185"/>
      <c r="AH43" s="189"/>
      <c r="AI43" s="251"/>
      <c r="AJ43" s="190"/>
      <c r="AK43" s="190"/>
      <c r="AL43" s="190"/>
      <c r="AM43" s="192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ht="15.75" thickBot="1" x14ac:dyDescent="0.3">
      <c r="A44" s="15"/>
      <c r="B44" s="169"/>
      <c r="C44" s="169"/>
      <c r="D44" s="170"/>
      <c r="E44" s="171"/>
      <c r="F44" s="171"/>
      <c r="G44" s="171"/>
      <c r="H44" s="171"/>
      <c r="I44" s="171"/>
      <c r="J44" s="238" t="str">
        <f>IF(AND('[2]Mapa final'!$H$64="Muy Baja",'[2]Mapa final'!$L$64="Leve"),CONCATENATE("R",'[2]Mapa final'!$A$64),"")</f>
        <v/>
      </c>
      <c r="K44" s="239"/>
      <c r="L44" s="252" t="str">
        <f>IF(AND('[2]Mapa final'!$H$70="Muy Baja",'[2]Mapa final'!$L$70="Leve"),CONCATENATE("R",'[2]Mapa final'!$A$70),"")</f>
        <v/>
      </c>
      <c r="M44" s="252"/>
      <c r="N44" s="252" t="str">
        <f>IF(AND('[2]Mapa final'!$H$76="Muy Baja",'[2]Mapa final'!$L$76="Leve"),CONCATENATE("R",'[2]Mapa final'!$A$76),"")</f>
        <v/>
      </c>
      <c r="O44" s="241"/>
      <c r="P44" s="238" t="str">
        <f>IF(AND('[2]Mapa final'!$H$64="Muy Baja",'[2]Mapa final'!$L$64="Menor"),CONCATENATE("R",'[2]Mapa final'!$A$64),"")</f>
        <v/>
      </c>
      <c r="Q44" s="239"/>
      <c r="R44" s="252" t="str">
        <f>IF(AND('[2]Mapa final'!$H$70="Muy Baja",'[2]Mapa final'!$L$70="Menor"),CONCATENATE("R",'[2]Mapa final'!$A$70),"")</f>
        <v/>
      </c>
      <c r="S44" s="252"/>
      <c r="T44" s="252" t="str">
        <f>IF(AND('[2]Mapa final'!$H$76="Muy Baja",'[2]Mapa final'!$L$76="Menor"),CONCATENATE("R",'[2]Mapa final'!$A$76),"")</f>
        <v/>
      </c>
      <c r="U44" s="241"/>
      <c r="V44" s="206" t="str">
        <f>IF(AND('[2]Mapa final'!$H$64="Muy Baja",'[2]Mapa final'!$L$64="Moderado"),CONCATENATE("R",'[2]Mapa final'!$A$64),"")</f>
        <v/>
      </c>
      <c r="W44" s="207"/>
      <c r="X44" s="210" t="str">
        <f>IF(AND('[2]Mapa final'!$H$70="Muy Baja",'[2]Mapa final'!$L$70="Moderado"),CONCATENATE("R",'[2]Mapa final'!$A$70),"")</f>
        <v/>
      </c>
      <c r="Y44" s="210"/>
      <c r="Z44" s="210" t="str">
        <f>IF(AND('[2]Mapa final'!$H$76="Muy Baja",'[2]Mapa final'!$L$76="Moderado"),CONCATENATE("R",'[2]Mapa final'!$A$76),"")</f>
        <v/>
      </c>
      <c r="AA44" s="209"/>
      <c r="AB44" s="182" t="str">
        <f>IF(AND('[2]Mapa final'!$H$64="Muy Baja",'[2]Mapa final'!$L$64="Mayor"),CONCATENATE("R",'[2]Mapa final'!$A$64),"")</f>
        <v/>
      </c>
      <c r="AC44" s="183"/>
      <c r="AD44" s="186" t="str">
        <f>IF(AND('[2]Mapa final'!$H$70="Muy Baja",'[2]Mapa final'!$L$70="Mayor"),CONCATENATE("R",'[2]Mapa final'!$A$70),"")</f>
        <v/>
      </c>
      <c r="AE44" s="186"/>
      <c r="AF44" s="186" t="str">
        <f>IF(AND('[2]Mapa final'!$H$76="Muy Baja",'[2]Mapa final'!$L$76="Mayor"),CONCATENATE("R",'[2]Mapa final'!$A$76),"")</f>
        <v/>
      </c>
      <c r="AG44" s="185"/>
      <c r="AH44" s="189" t="str">
        <f>IF(AND('[2]Mapa final'!$H$64="Muy Baja",'[2]Mapa final'!$L$64="Catastrófico"),CONCATENATE("R",'[2]Mapa final'!$A$64),"")</f>
        <v/>
      </c>
      <c r="AI44" s="251"/>
      <c r="AJ44" s="190" t="str">
        <f>IF(AND('[2]Mapa final'!$H$70="Muy Baja",'[2]Mapa final'!$L$70="Catastrófico"),CONCATENATE("R",'[2]Mapa final'!$A$70),"")</f>
        <v/>
      </c>
      <c r="AK44" s="190"/>
      <c r="AL44" s="190" t="str">
        <f>IF(AND('[2]Mapa final'!$H$76="Muy Baja",'[2]Mapa final'!$L$76="Catastrófico"),CONCATENATE("R",'[2]Mapa final'!$A$76),"")</f>
        <v/>
      </c>
      <c r="AM44" s="192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ht="15.75" thickBot="1" x14ac:dyDescent="0.3">
      <c r="A45" s="15"/>
      <c r="B45" s="169"/>
      <c r="C45" s="169"/>
      <c r="D45" s="170"/>
      <c r="E45" s="171"/>
      <c r="F45" s="171"/>
      <c r="G45" s="171"/>
      <c r="H45" s="171"/>
      <c r="I45" s="171"/>
      <c r="J45" s="261"/>
      <c r="K45" s="262"/>
      <c r="L45" s="262"/>
      <c r="M45" s="262"/>
      <c r="N45" s="262"/>
      <c r="O45" s="263"/>
      <c r="P45" s="261"/>
      <c r="Q45" s="262"/>
      <c r="R45" s="262"/>
      <c r="S45" s="262"/>
      <c r="T45" s="262"/>
      <c r="U45" s="263"/>
      <c r="V45" s="224"/>
      <c r="W45" s="225"/>
      <c r="X45" s="225"/>
      <c r="Y45" s="225"/>
      <c r="Z45" s="225"/>
      <c r="AA45" s="226"/>
      <c r="AB45" s="221"/>
      <c r="AC45" s="222"/>
      <c r="AD45" s="222"/>
      <c r="AE45" s="222"/>
      <c r="AF45" s="222"/>
      <c r="AG45" s="223"/>
      <c r="AH45" s="211"/>
      <c r="AI45" s="202"/>
      <c r="AJ45" s="202"/>
      <c r="AK45" s="202"/>
      <c r="AL45" s="202"/>
      <c r="AM45" s="203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71" t="s">
        <v>128</v>
      </c>
      <c r="K46" s="253"/>
      <c r="L46" s="253"/>
      <c r="M46" s="253"/>
      <c r="N46" s="253"/>
      <c r="O46" s="254"/>
      <c r="P46" s="171" t="s">
        <v>129</v>
      </c>
      <c r="Q46" s="172"/>
      <c r="R46" s="172"/>
      <c r="S46" s="172"/>
      <c r="T46" s="172"/>
      <c r="U46" s="173"/>
      <c r="V46" s="171" t="s">
        <v>130</v>
      </c>
      <c r="W46" s="172"/>
      <c r="X46" s="172"/>
      <c r="Y46" s="172"/>
      <c r="Z46" s="172"/>
      <c r="AA46" s="173"/>
      <c r="AB46" s="171" t="s">
        <v>131</v>
      </c>
      <c r="AC46" s="253"/>
      <c r="AD46" s="172"/>
      <c r="AE46" s="172"/>
      <c r="AF46" s="172"/>
      <c r="AG46" s="173"/>
      <c r="AH46" s="171" t="s">
        <v>132</v>
      </c>
      <c r="AI46" s="172"/>
      <c r="AJ46" s="172"/>
      <c r="AK46" s="172"/>
      <c r="AL46" s="172"/>
      <c r="AM46" s="173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255"/>
      <c r="K47" s="256"/>
      <c r="L47" s="256"/>
      <c r="M47" s="256"/>
      <c r="N47" s="256"/>
      <c r="O47" s="257"/>
      <c r="P47" s="174"/>
      <c r="Q47" s="175"/>
      <c r="R47" s="175"/>
      <c r="S47" s="175"/>
      <c r="T47" s="175"/>
      <c r="U47" s="176"/>
      <c r="V47" s="174"/>
      <c r="W47" s="175"/>
      <c r="X47" s="175"/>
      <c r="Y47" s="175"/>
      <c r="Z47" s="175"/>
      <c r="AA47" s="176"/>
      <c r="AB47" s="174"/>
      <c r="AC47" s="175"/>
      <c r="AD47" s="175"/>
      <c r="AE47" s="175"/>
      <c r="AF47" s="175"/>
      <c r="AG47" s="176"/>
      <c r="AH47" s="174"/>
      <c r="AI47" s="175"/>
      <c r="AJ47" s="175"/>
      <c r="AK47" s="175"/>
      <c r="AL47" s="175"/>
      <c r="AM47" s="176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255"/>
      <c r="K48" s="256"/>
      <c r="L48" s="256"/>
      <c r="M48" s="256"/>
      <c r="N48" s="256"/>
      <c r="O48" s="257"/>
      <c r="P48" s="174"/>
      <c r="Q48" s="175"/>
      <c r="R48" s="175"/>
      <c r="S48" s="175"/>
      <c r="T48" s="175"/>
      <c r="U48" s="176"/>
      <c r="V48" s="174"/>
      <c r="W48" s="175"/>
      <c r="X48" s="175"/>
      <c r="Y48" s="175"/>
      <c r="Z48" s="175"/>
      <c r="AA48" s="176"/>
      <c r="AB48" s="174"/>
      <c r="AC48" s="175"/>
      <c r="AD48" s="175"/>
      <c r="AE48" s="175"/>
      <c r="AF48" s="175"/>
      <c r="AG48" s="176"/>
      <c r="AH48" s="174"/>
      <c r="AI48" s="175"/>
      <c r="AJ48" s="175"/>
      <c r="AK48" s="175"/>
      <c r="AL48" s="175"/>
      <c r="AM48" s="176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255"/>
      <c r="K49" s="256"/>
      <c r="L49" s="256"/>
      <c r="M49" s="256"/>
      <c r="N49" s="256"/>
      <c r="O49" s="257"/>
      <c r="P49" s="174"/>
      <c r="Q49" s="175"/>
      <c r="R49" s="175"/>
      <c r="S49" s="175"/>
      <c r="T49" s="175"/>
      <c r="U49" s="176"/>
      <c r="V49" s="174"/>
      <c r="W49" s="175"/>
      <c r="X49" s="175"/>
      <c r="Y49" s="175"/>
      <c r="Z49" s="175"/>
      <c r="AA49" s="176"/>
      <c r="AB49" s="174"/>
      <c r="AC49" s="175"/>
      <c r="AD49" s="175"/>
      <c r="AE49" s="175"/>
      <c r="AF49" s="175"/>
      <c r="AG49" s="176"/>
      <c r="AH49" s="174"/>
      <c r="AI49" s="175"/>
      <c r="AJ49" s="175"/>
      <c r="AK49" s="175"/>
      <c r="AL49" s="175"/>
      <c r="AM49" s="176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255"/>
      <c r="K50" s="256"/>
      <c r="L50" s="256"/>
      <c r="M50" s="256"/>
      <c r="N50" s="256"/>
      <c r="O50" s="257"/>
      <c r="P50" s="174"/>
      <c r="Q50" s="175"/>
      <c r="R50" s="175"/>
      <c r="S50" s="175"/>
      <c r="T50" s="175"/>
      <c r="U50" s="176"/>
      <c r="V50" s="174"/>
      <c r="W50" s="175"/>
      <c r="X50" s="175"/>
      <c r="Y50" s="175"/>
      <c r="Z50" s="175"/>
      <c r="AA50" s="176"/>
      <c r="AB50" s="174"/>
      <c r="AC50" s="175"/>
      <c r="AD50" s="175"/>
      <c r="AE50" s="175"/>
      <c r="AF50" s="175"/>
      <c r="AG50" s="176"/>
      <c r="AH50" s="174"/>
      <c r="AI50" s="175"/>
      <c r="AJ50" s="175"/>
      <c r="AK50" s="175"/>
      <c r="AL50" s="175"/>
      <c r="AM50" s="176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ht="15.75" thickBo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258"/>
      <c r="K51" s="259"/>
      <c r="L51" s="259"/>
      <c r="M51" s="259"/>
      <c r="N51" s="259"/>
      <c r="O51" s="260"/>
      <c r="P51" s="177"/>
      <c r="Q51" s="178"/>
      <c r="R51" s="178"/>
      <c r="S51" s="178"/>
      <c r="T51" s="178"/>
      <c r="U51" s="179"/>
      <c r="V51" s="177"/>
      <c r="W51" s="178"/>
      <c r="X51" s="178"/>
      <c r="Y51" s="178"/>
      <c r="Z51" s="178"/>
      <c r="AA51" s="179"/>
      <c r="AB51" s="177"/>
      <c r="AC51" s="178"/>
      <c r="AD51" s="178"/>
      <c r="AE51" s="178"/>
      <c r="AF51" s="178"/>
      <c r="AG51" s="179"/>
      <c r="AH51" s="177"/>
      <c r="AI51" s="178"/>
      <c r="AJ51" s="178"/>
      <c r="AK51" s="178"/>
      <c r="AL51" s="178"/>
      <c r="AM51" s="179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ht="15" customHeight="1" x14ac:dyDescent="0.25">
      <c r="A53" s="15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ht="15" customHeight="1" x14ac:dyDescent="0.25">
      <c r="A54" s="15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8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  <row r="87" spans="1:63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</row>
    <row r="88" spans="1:63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</row>
    <row r="89" spans="1:63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</row>
    <row r="90" spans="1:63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</row>
    <row r="91" spans="1:63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</row>
    <row r="92" spans="1:63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</row>
    <row r="93" spans="1:63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</row>
    <row r="94" spans="1:63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</row>
    <row r="95" spans="1:63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</row>
    <row r="96" spans="1:63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</row>
    <row r="97" spans="1:63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</row>
    <row r="98" spans="1:63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</row>
    <row r="99" spans="1:63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</row>
    <row r="100" spans="1:63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</row>
    <row r="101" spans="1:63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</row>
    <row r="102" spans="1:63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spans="1:63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</row>
    <row r="104" spans="1:63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</row>
    <row r="105" spans="1:63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spans="1:63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spans="1:63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spans="1:63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</row>
    <row r="109" spans="1:63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</row>
    <row r="110" spans="1:63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</row>
    <row r="111" spans="1:63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</row>
    <row r="112" spans="1:63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</row>
    <row r="113" spans="1:63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</row>
    <row r="114" spans="1:63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</row>
    <row r="115" spans="1:63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</row>
    <row r="116" spans="1:63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</row>
    <row r="117" spans="1:63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</row>
    <row r="118" spans="1:63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</row>
    <row r="119" spans="1:63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</row>
    <row r="120" spans="1:63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</row>
    <row r="121" spans="1:63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</row>
    <row r="122" spans="1:63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</row>
    <row r="123" spans="1:63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</row>
    <row r="124" spans="1:63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</row>
    <row r="125" spans="1:63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</row>
    <row r="126" spans="1:63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</row>
    <row r="127" spans="1:63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</row>
    <row r="128" spans="1:63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</row>
    <row r="129" spans="2:63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</row>
    <row r="130" spans="2:63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</row>
    <row r="131" spans="2:63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</row>
    <row r="132" spans="2:63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</row>
    <row r="133" spans="2:63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</row>
    <row r="134" spans="2:63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</row>
    <row r="135" spans="2:63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</row>
    <row r="136" spans="2:63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</row>
    <row r="137" spans="2:63" x14ac:dyDescent="0.25">
      <c r="B137" s="15"/>
      <c r="C137" s="15"/>
      <c r="D137" s="15"/>
      <c r="E137" s="15"/>
      <c r="F137" s="15"/>
      <c r="G137" s="15"/>
      <c r="H137" s="15"/>
      <c r="I137" s="15"/>
    </row>
    <row r="138" spans="2:63" x14ac:dyDescent="0.25">
      <c r="B138" s="15"/>
      <c r="C138" s="15"/>
      <c r="D138" s="15"/>
      <c r="E138" s="15"/>
      <c r="F138" s="15"/>
      <c r="G138" s="15"/>
      <c r="H138" s="15"/>
      <c r="I138" s="15"/>
    </row>
    <row r="139" spans="2:63" x14ac:dyDescent="0.25">
      <c r="B139" s="15"/>
      <c r="C139" s="15"/>
      <c r="D139" s="15"/>
      <c r="E139" s="15"/>
      <c r="F139" s="15"/>
      <c r="G139" s="15"/>
      <c r="H139" s="15"/>
      <c r="I139" s="15"/>
    </row>
    <row r="140" spans="2:63" x14ac:dyDescent="0.25">
      <c r="B140" s="15"/>
      <c r="C140" s="15"/>
      <c r="D140" s="15"/>
      <c r="E140" s="15"/>
      <c r="F140" s="15"/>
      <c r="G140" s="15"/>
      <c r="H140" s="15"/>
      <c r="I140" s="15"/>
    </row>
  </sheetData>
  <mergeCells count="317">
    <mergeCell ref="N44:O45"/>
    <mergeCell ref="L44:M45"/>
    <mergeCell ref="J44:K45"/>
    <mergeCell ref="N34:O35"/>
    <mergeCell ref="L34:M35"/>
    <mergeCell ref="J34:K35"/>
    <mergeCell ref="N38:O39"/>
    <mergeCell ref="L38:M39"/>
    <mergeCell ref="J38:K39"/>
    <mergeCell ref="N24:O25"/>
    <mergeCell ref="L24:M25"/>
    <mergeCell ref="J24:K25"/>
    <mergeCell ref="N26:O27"/>
    <mergeCell ref="L26:M27"/>
    <mergeCell ref="J26:K27"/>
    <mergeCell ref="J40:K41"/>
    <mergeCell ref="N42:O43"/>
    <mergeCell ref="L42:M43"/>
    <mergeCell ref="J42:K43"/>
    <mergeCell ref="N16:O17"/>
    <mergeCell ref="L16:M17"/>
    <mergeCell ref="J16:K17"/>
    <mergeCell ref="N18:O19"/>
    <mergeCell ref="L18:M19"/>
    <mergeCell ref="J18:K19"/>
    <mergeCell ref="E38:I45"/>
    <mergeCell ref="N8:O9"/>
    <mergeCell ref="L8:M9"/>
    <mergeCell ref="J8:K9"/>
    <mergeCell ref="N10:O11"/>
    <mergeCell ref="L10:M11"/>
    <mergeCell ref="J10:K11"/>
    <mergeCell ref="N12:O13"/>
    <mergeCell ref="L12:M13"/>
    <mergeCell ref="J12:K13"/>
    <mergeCell ref="J36:K37"/>
    <mergeCell ref="L36:M37"/>
    <mergeCell ref="N36:O37"/>
    <mergeCell ref="N28:O29"/>
    <mergeCell ref="L28:M29"/>
    <mergeCell ref="J28:K29"/>
    <mergeCell ref="N32:O33"/>
    <mergeCell ref="L32:M33"/>
    <mergeCell ref="J46:O51"/>
    <mergeCell ref="P46:U51"/>
    <mergeCell ref="V46:AA51"/>
    <mergeCell ref="AB46:AG51"/>
    <mergeCell ref="AH46:AM51"/>
    <mergeCell ref="T38:U39"/>
    <mergeCell ref="R38:S39"/>
    <mergeCell ref="P38:Q39"/>
    <mergeCell ref="N40:O41"/>
    <mergeCell ref="L40:M41"/>
    <mergeCell ref="AB44:AC45"/>
    <mergeCell ref="AD44:AE45"/>
    <mergeCell ref="AF44:AG45"/>
    <mergeCell ref="AH44:AI45"/>
    <mergeCell ref="AJ44:AK45"/>
    <mergeCell ref="AL44:AM45"/>
    <mergeCell ref="AL42:AM43"/>
    <mergeCell ref="P44:Q45"/>
    <mergeCell ref="R44:S45"/>
    <mergeCell ref="T44:U45"/>
    <mergeCell ref="V44:W45"/>
    <mergeCell ref="X44:Y45"/>
    <mergeCell ref="Z44:AA45"/>
    <mergeCell ref="Z42:AA43"/>
    <mergeCell ref="AB42:AC43"/>
    <mergeCell ref="AD42:AE43"/>
    <mergeCell ref="AF42:AG43"/>
    <mergeCell ref="AH42:AI43"/>
    <mergeCell ref="AJ42:AK43"/>
    <mergeCell ref="AJ40:AK41"/>
    <mergeCell ref="AL40:AM41"/>
    <mergeCell ref="P42:Q43"/>
    <mergeCell ref="R42:S43"/>
    <mergeCell ref="T42:U43"/>
    <mergeCell ref="V42:W43"/>
    <mergeCell ref="X42:Y43"/>
    <mergeCell ref="X40:Y41"/>
    <mergeCell ref="Z40:AA41"/>
    <mergeCell ref="AB40:AC41"/>
    <mergeCell ref="AD40:AE41"/>
    <mergeCell ref="AF40:AG41"/>
    <mergeCell ref="AH40:AI41"/>
    <mergeCell ref="AH38:AI39"/>
    <mergeCell ref="AJ38:AK39"/>
    <mergeCell ref="AL38:AM39"/>
    <mergeCell ref="P40:Q41"/>
    <mergeCell ref="R40:S41"/>
    <mergeCell ref="T40:U41"/>
    <mergeCell ref="V40:W41"/>
    <mergeCell ref="V38:W39"/>
    <mergeCell ref="X38:Y39"/>
    <mergeCell ref="Z38:AA39"/>
    <mergeCell ref="AB38:AC39"/>
    <mergeCell ref="AD38:AE39"/>
    <mergeCell ref="AF38:AG39"/>
    <mergeCell ref="AL34:AM35"/>
    <mergeCell ref="AH36:AI37"/>
    <mergeCell ref="AJ36:AK37"/>
    <mergeCell ref="AL36:AM37"/>
    <mergeCell ref="V36:W37"/>
    <mergeCell ref="X36:Y37"/>
    <mergeCell ref="Z36:AA37"/>
    <mergeCell ref="AB36:AC37"/>
    <mergeCell ref="AD36:AE37"/>
    <mergeCell ref="AF36:AG37"/>
    <mergeCell ref="AH32:AI33"/>
    <mergeCell ref="AJ32:AK33"/>
    <mergeCell ref="P36:Q37"/>
    <mergeCell ref="R36:S37"/>
    <mergeCell ref="T36:U37"/>
    <mergeCell ref="AB34:AC35"/>
    <mergeCell ref="AD34:AE35"/>
    <mergeCell ref="AF34:AG35"/>
    <mergeCell ref="AH34:AI35"/>
    <mergeCell ref="AJ34:AK35"/>
    <mergeCell ref="AL30:AM31"/>
    <mergeCell ref="AO30:AT37"/>
    <mergeCell ref="P32:Q33"/>
    <mergeCell ref="R32:S33"/>
    <mergeCell ref="T32:U33"/>
    <mergeCell ref="V32:W33"/>
    <mergeCell ref="X32:Y33"/>
    <mergeCell ref="Z30:AA31"/>
    <mergeCell ref="AB30:AC31"/>
    <mergeCell ref="AD30:AE31"/>
    <mergeCell ref="AF30:AG31"/>
    <mergeCell ref="AH30:AI31"/>
    <mergeCell ref="AJ30:AK31"/>
    <mergeCell ref="AL32:AM33"/>
    <mergeCell ref="P34:Q35"/>
    <mergeCell ref="R34:S35"/>
    <mergeCell ref="T34:U35"/>
    <mergeCell ref="V34:W35"/>
    <mergeCell ref="X34:Y35"/>
    <mergeCell ref="Z34:AA35"/>
    <mergeCell ref="Z32:AA33"/>
    <mergeCell ref="AB32:AC33"/>
    <mergeCell ref="AD32:AE33"/>
    <mergeCell ref="AF32:AG33"/>
    <mergeCell ref="E30:I37"/>
    <mergeCell ref="J30:K31"/>
    <mergeCell ref="L30:M31"/>
    <mergeCell ref="N30:O31"/>
    <mergeCell ref="P30:Q31"/>
    <mergeCell ref="R30:S31"/>
    <mergeCell ref="T30:U31"/>
    <mergeCell ref="V30:W31"/>
    <mergeCell ref="X30:Y31"/>
    <mergeCell ref="J32:K33"/>
    <mergeCell ref="AF24:AG25"/>
    <mergeCell ref="AJ26:AK27"/>
    <mergeCell ref="AL26:AM27"/>
    <mergeCell ref="P28:Q29"/>
    <mergeCell ref="R28:S29"/>
    <mergeCell ref="T28:U29"/>
    <mergeCell ref="V28:W29"/>
    <mergeCell ref="X28:Y29"/>
    <mergeCell ref="X26:Y27"/>
    <mergeCell ref="Z26:AA27"/>
    <mergeCell ref="AB26:AC27"/>
    <mergeCell ref="AD26:AE27"/>
    <mergeCell ref="AF26:AG27"/>
    <mergeCell ref="AH26:AI27"/>
    <mergeCell ref="AL28:AM29"/>
    <mergeCell ref="Z28:AA29"/>
    <mergeCell ref="AB28:AC29"/>
    <mergeCell ref="AD28:AE29"/>
    <mergeCell ref="AF28:AG29"/>
    <mergeCell ref="AH28:AI29"/>
    <mergeCell ref="AJ28:AK29"/>
    <mergeCell ref="AJ22:AK23"/>
    <mergeCell ref="AL22:AM23"/>
    <mergeCell ref="AO22:AT29"/>
    <mergeCell ref="P24:Q25"/>
    <mergeCell ref="R24:S25"/>
    <mergeCell ref="T24:U25"/>
    <mergeCell ref="V22:W23"/>
    <mergeCell ref="X22:Y23"/>
    <mergeCell ref="Z22:AA23"/>
    <mergeCell ref="AB22:AC23"/>
    <mergeCell ref="AD22:AE23"/>
    <mergeCell ref="AF22:AG23"/>
    <mergeCell ref="AH24:AI25"/>
    <mergeCell ref="AJ24:AK25"/>
    <mergeCell ref="AL24:AM25"/>
    <mergeCell ref="P26:Q27"/>
    <mergeCell ref="R26:S27"/>
    <mergeCell ref="T26:U27"/>
    <mergeCell ref="V26:W27"/>
    <mergeCell ref="V24:W25"/>
    <mergeCell ref="X24:Y25"/>
    <mergeCell ref="Z24:AA25"/>
    <mergeCell ref="AB24:AC25"/>
    <mergeCell ref="AD24:AE25"/>
    <mergeCell ref="AJ16:AK17"/>
    <mergeCell ref="AH20:AI21"/>
    <mergeCell ref="AJ20:AK21"/>
    <mergeCell ref="AL20:AM21"/>
    <mergeCell ref="E22:I29"/>
    <mergeCell ref="J22:K23"/>
    <mergeCell ref="L22:M23"/>
    <mergeCell ref="N22:O23"/>
    <mergeCell ref="P22:Q23"/>
    <mergeCell ref="R22:S23"/>
    <mergeCell ref="T22:U23"/>
    <mergeCell ref="V20:W21"/>
    <mergeCell ref="X20:Y21"/>
    <mergeCell ref="Z20:AA21"/>
    <mergeCell ref="AB20:AC21"/>
    <mergeCell ref="AD20:AE21"/>
    <mergeCell ref="AF20:AG21"/>
    <mergeCell ref="J20:K21"/>
    <mergeCell ref="L20:M21"/>
    <mergeCell ref="N20:O21"/>
    <mergeCell ref="P20:Q21"/>
    <mergeCell ref="R20:S21"/>
    <mergeCell ref="T20:U21"/>
    <mergeCell ref="AH22:AI23"/>
    <mergeCell ref="AO14:AT21"/>
    <mergeCell ref="P16:Q17"/>
    <mergeCell ref="R16:S17"/>
    <mergeCell ref="T16:U17"/>
    <mergeCell ref="V16:W17"/>
    <mergeCell ref="X16:Y17"/>
    <mergeCell ref="Z14:AA15"/>
    <mergeCell ref="AB14:AC15"/>
    <mergeCell ref="AD14:AE15"/>
    <mergeCell ref="AF14:AG15"/>
    <mergeCell ref="AH14:AI15"/>
    <mergeCell ref="AJ14:AK15"/>
    <mergeCell ref="AB18:AC19"/>
    <mergeCell ref="AD18:AE19"/>
    <mergeCell ref="AF18:AG19"/>
    <mergeCell ref="AH18:AI19"/>
    <mergeCell ref="AJ18:AK19"/>
    <mergeCell ref="AL18:AM19"/>
    <mergeCell ref="AL16:AM17"/>
    <mergeCell ref="P18:Q19"/>
    <mergeCell ref="R18:S19"/>
    <mergeCell ref="T18:U19"/>
    <mergeCell ref="V18:W19"/>
    <mergeCell ref="X18:Y19"/>
    <mergeCell ref="AH10:AI11"/>
    <mergeCell ref="AL12:AM13"/>
    <mergeCell ref="E14:I21"/>
    <mergeCell ref="J14:K15"/>
    <mergeCell ref="L14:M15"/>
    <mergeCell ref="N14:O15"/>
    <mergeCell ref="P14:Q15"/>
    <mergeCell ref="R14:S15"/>
    <mergeCell ref="T14:U15"/>
    <mergeCell ref="V14:W15"/>
    <mergeCell ref="X14:Y15"/>
    <mergeCell ref="Z12:AA13"/>
    <mergeCell ref="AB12:AC13"/>
    <mergeCell ref="AD12:AE13"/>
    <mergeCell ref="AF12:AG13"/>
    <mergeCell ref="AH12:AI13"/>
    <mergeCell ref="AJ12:AK13"/>
    <mergeCell ref="AL14:AM15"/>
    <mergeCell ref="Z18:AA19"/>
    <mergeCell ref="Z16:AA17"/>
    <mergeCell ref="AB16:AC17"/>
    <mergeCell ref="AD16:AE17"/>
    <mergeCell ref="AF16:AG17"/>
    <mergeCell ref="AH16:AI17"/>
    <mergeCell ref="AO6:AT13"/>
    <mergeCell ref="P8:Q9"/>
    <mergeCell ref="R8:S9"/>
    <mergeCell ref="T8:U9"/>
    <mergeCell ref="V6:W7"/>
    <mergeCell ref="X6:Y7"/>
    <mergeCell ref="Z6:AA7"/>
    <mergeCell ref="AB6:AC7"/>
    <mergeCell ref="AD6:AE7"/>
    <mergeCell ref="AF6:AG7"/>
    <mergeCell ref="AH8:AI9"/>
    <mergeCell ref="AJ8:AK9"/>
    <mergeCell ref="AL8:AM9"/>
    <mergeCell ref="P10:Q11"/>
    <mergeCell ref="R10:S11"/>
    <mergeCell ref="T10:U11"/>
    <mergeCell ref="V10:W11"/>
    <mergeCell ref="V8:W9"/>
    <mergeCell ref="X8:Y9"/>
    <mergeCell ref="Z8:AA9"/>
    <mergeCell ref="AB8:AC9"/>
    <mergeCell ref="AD8:AE9"/>
    <mergeCell ref="AF8:AG9"/>
    <mergeCell ref="AJ10:AK11"/>
    <mergeCell ref="B2:I4"/>
    <mergeCell ref="J2:AM4"/>
    <mergeCell ref="B6:D45"/>
    <mergeCell ref="E6:I13"/>
    <mergeCell ref="J6:K7"/>
    <mergeCell ref="L6:M7"/>
    <mergeCell ref="N6:O7"/>
    <mergeCell ref="P6:Q7"/>
    <mergeCell ref="R6:S7"/>
    <mergeCell ref="T6:U7"/>
    <mergeCell ref="AH6:AI7"/>
    <mergeCell ref="AJ6:AK7"/>
    <mergeCell ref="AL6:AM7"/>
    <mergeCell ref="AL10:AM11"/>
    <mergeCell ref="P12:Q13"/>
    <mergeCell ref="R12:S13"/>
    <mergeCell ref="T12:U13"/>
    <mergeCell ref="V12:W13"/>
    <mergeCell ref="X12:Y13"/>
    <mergeCell ref="X10:Y11"/>
    <mergeCell ref="Z10:AA11"/>
    <mergeCell ref="AB10:AC11"/>
    <mergeCell ref="AD10:AE11"/>
    <mergeCell ref="AF10:AG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4C23-53A1-4B27-BD13-C021D71356BA}">
  <sheetPr>
    <tabColor rgb="FFFFC000"/>
  </sheetPr>
  <dimension ref="A1:R352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C21" sqref="C21"/>
    </sheetView>
  </sheetViews>
  <sheetFormatPr baseColWidth="10" defaultRowHeight="15" x14ac:dyDescent="0.25"/>
  <cols>
    <col min="1" max="1" width="28.28515625" style="74" customWidth="1"/>
    <col min="2" max="2" width="20.5703125" style="74" bestFit="1" customWidth="1"/>
    <col min="3" max="3" width="21.140625" style="74" customWidth="1"/>
    <col min="4" max="4" width="22.28515625" style="74" customWidth="1"/>
    <col min="5" max="5" width="25" style="74" customWidth="1"/>
    <col min="6" max="6" width="27.5703125" style="74" customWidth="1"/>
    <col min="7" max="7" width="26.85546875" style="74" customWidth="1"/>
    <col min="8" max="8" width="23.5703125" style="74" bestFit="1" customWidth="1"/>
  </cols>
  <sheetData>
    <row r="1" spans="1:8" s="70" customFormat="1" ht="60" x14ac:dyDescent="0.8">
      <c r="A1" s="68" t="s">
        <v>242</v>
      </c>
      <c r="B1" s="69"/>
      <c r="C1" s="69"/>
      <c r="D1" s="69"/>
      <c r="E1" s="69"/>
      <c r="F1" s="69"/>
      <c r="G1" s="69"/>
      <c r="H1" s="69"/>
    </row>
    <row r="2" spans="1:8" x14ac:dyDescent="0.25">
      <c r="A2" s="71"/>
      <c r="B2" s="71"/>
      <c r="C2" s="71"/>
      <c r="D2" s="71"/>
      <c r="E2" s="71"/>
      <c r="F2" s="71"/>
      <c r="G2" s="71"/>
      <c r="H2" s="71"/>
    </row>
    <row r="3" spans="1:8" s="73" customFormat="1" ht="25.5" x14ac:dyDescent="0.25">
      <c r="A3" s="72" t="s">
        <v>243</v>
      </c>
      <c r="B3" s="72" t="s">
        <v>244</v>
      </c>
      <c r="C3" s="72" t="s">
        <v>245</v>
      </c>
      <c r="D3" s="72" t="s">
        <v>246</v>
      </c>
      <c r="E3" s="72" t="s">
        <v>247</v>
      </c>
      <c r="F3" s="72" t="s">
        <v>248</v>
      </c>
      <c r="G3" s="72" t="s">
        <v>249</v>
      </c>
      <c r="H3" s="72" t="s">
        <v>250</v>
      </c>
    </row>
    <row r="4" spans="1:8" x14ac:dyDescent="0.25">
      <c r="A4" s="74" t="s">
        <v>251</v>
      </c>
      <c r="B4" s="74" t="s">
        <v>252</v>
      </c>
    </row>
    <row r="332" spans="1:18" x14ac:dyDescent="0.25">
      <c r="A332" s="74" t="s">
        <v>20</v>
      </c>
      <c r="B332" s="74" t="s">
        <v>78</v>
      </c>
      <c r="C332" s="74" t="s">
        <v>253</v>
      </c>
      <c r="D332" s="74" t="s">
        <v>254</v>
      </c>
      <c r="E332" s="74" t="s">
        <v>255</v>
      </c>
      <c r="F332" s="74" t="s">
        <v>256</v>
      </c>
      <c r="G332" s="74" t="s">
        <v>257</v>
      </c>
      <c r="H332" s="74" t="s">
        <v>258</v>
      </c>
      <c r="I332" t="s">
        <v>259</v>
      </c>
      <c r="J332" t="s">
        <v>260</v>
      </c>
      <c r="K332" t="s">
        <v>261</v>
      </c>
      <c r="L332" t="s">
        <v>262</v>
      </c>
      <c r="M332" t="s">
        <v>263</v>
      </c>
      <c r="N332" t="s">
        <v>264</v>
      </c>
      <c r="O332" t="s">
        <v>34</v>
      </c>
      <c r="P332" t="s">
        <v>265</v>
      </c>
      <c r="Q332" t="s">
        <v>39</v>
      </c>
      <c r="R332" t="s">
        <v>266</v>
      </c>
    </row>
    <row r="333" spans="1:18" x14ac:dyDescent="0.25">
      <c r="A333" s="74" t="s">
        <v>267</v>
      </c>
      <c r="B333" s="74" t="s">
        <v>268</v>
      </c>
      <c r="C333" s="74" t="s">
        <v>26</v>
      </c>
      <c r="D333" s="74" t="s">
        <v>15</v>
      </c>
      <c r="E333" s="74" t="s">
        <v>269</v>
      </c>
      <c r="F333" s="74" t="s">
        <v>270</v>
      </c>
      <c r="G333" s="74" t="s">
        <v>257</v>
      </c>
      <c r="H333" s="74" t="s">
        <v>271</v>
      </c>
      <c r="I333" t="s">
        <v>252</v>
      </c>
      <c r="J333" t="s">
        <v>272</v>
      </c>
      <c r="K333" t="s">
        <v>261</v>
      </c>
      <c r="L333" t="s">
        <v>273</v>
      </c>
      <c r="M333" t="s">
        <v>274</v>
      </c>
      <c r="N333" t="s">
        <v>264</v>
      </c>
      <c r="O333" t="s">
        <v>275</v>
      </c>
      <c r="P333" t="s">
        <v>276</v>
      </c>
      <c r="Q333" t="s">
        <v>277</v>
      </c>
      <c r="R333" t="s">
        <v>278</v>
      </c>
    </row>
    <row r="334" spans="1:18" x14ac:dyDescent="0.25">
      <c r="A334" s="74" t="s">
        <v>279</v>
      </c>
      <c r="H334" s="74" t="s">
        <v>280</v>
      </c>
      <c r="I334" t="s">
        <v>281</v>
      </c>
      <c r="M334" t="s">
        <v>282</v>
      </c>
      <c r="O334" t="s">
        <v>283</v>
      </c>
      <c r="Q334" t="s">
        <v>284</v>
      </c>
    </row>
    <row r="335" spans="1:18" x14ac:dyDescent="0.25">
      <c r="A335" s="74" t="s">
        <v>254</v>
      </c>
      <c r="H335" s="74" t="s">
        <v>285</v>
      </c>
      <c r="I335" t="s">
        <v>286</v>
      </c>
    </row>
    <row r="336" spans="1:18" x14ac:dyDescent="0.25">
      <c r="A336" s="74" t="s">
        <v>287</v>
      </c>
      <c r="H336" s="74" t="s">
        <v>288</v>
      </c>
      <c r="I336" t="s">
        <v>289</v>
      </c>
    </row>
    <row r="337" spans="1:9" x14ac:dyDescent="0.25">
      <c r="A337" s="74" t="s">
        <v>290</v>
      </c>
      <c r="H337" s="74" t="s">
        <v>291</v>
      </c>
      <c r="I337" t="s">
        <v>292</v>
      </c>
    </row>
    <row r="338" spans="1:9" x14ac:dyDescent="0.25">
      <c r="A338" s="74" t="s">
        <v>293</v>
      </c>
      <c r="H338" s="74" t="s">
        <v>294</v>
      </c>
      <c r="I338" t="s">
        <v>295</v>
      </c>
    </row>
    <row r="339" spans="1:9" x14ac:dyDescent="0.25">
      <c r="A339" s="74" t="s">
        <v>296</v>
      </c>
      <c r="I339" t="s">
        <v>297</v>
      </c>
    </row>
    <row r="340" spans="1:9" x14ac:dyDescent="0.25">
      <c r="A340" s="74" t="s">
        <v>298</v>
      </c>
      <c r="I340" t="s">
        <v>299</v>
      </c>
    </row>
    <row r="341" spans="1:9" x14ac:dyDescent="0.25">
      <c r="A341" s="74" t="s">
        <v>251</v>
      </c>
      <c r="I341" t="s">
        <v>300</v>
      </c>
    </row>
    <row r="342" spans="1:9" x14ac:dyDescent="0.25">
      <c r="A342" s="74" t="s">
        <v>301</v>
      </c>
    </row>
    <row r="343" spans="1:9" x14ac:dyDescent="0.25">
      <c r="A343" s="74" t="s">
        <v>302</v>
      </c>
    </row>
    <row r="344" spans="1:9" x14ac:dyDescent="0.25">
      <c r="A344" s="74" t="s">
        <v>303</v>
      </c>
    </row>
    <row r="345" spans="1:9" x14ac:dyDescent="0.25">
      <c r="A345" s="74" t="s">
        <v>304</v>
      </c>
    </row>
    <row r="346" spans="1:9" x14ac:dyDescent="0.25">
      <c r="A346" s="74" t="s">
        <v>305</v>
      </c>
    </row>
    <row r="347" spans="1:9" x14ac:dyDescent="0.25">
      <c r="A347" s="74" t="s">
        <v>306</v>
      </c>
    </row>
    <row r="348" spans="1:9" x14ac:dyDescent="0.25">
      <c r="A348" s="74" t="s">
        <v>307</v>
      </c>
    </row>
    <row r="349" spans="1:9" x14ac:dyDescent="0.25">
      <c r="A349" s="74" t="s">
        <v>308</v>
      </c>
    </row>
    <row r="350" spans="1:9" x14ac:dyDescent="0.25">
      <c r="A350" s="74" t="s">
        <v>309</v>
      </c>
    </row>
    <row r="352" spans="1:9" x14ac:dyDescent="0.25">
      <c r="A352" s="74" t="b">
        <v>0</v>
      </c>
      <c r="B352" s="74" t="b">
        <v>0</v>
      </c>
    </row>
  </sheetData>
  <dataValidations count="2">
    <dataValidation type="list" allowBlank="1" showInputMessage="1" showErrorMessage="1" sqref="A4:A196" xr:uid="{8C895EAE-6FFE-4411-B96B-73C800C517E8}">
      <formula1>proceso</formula1>
    </dataValidation>
    <dataValidation type="list" allowBlank="1" showInputMessage="1" showErrorMessage="1" sqref="B4:B89" xr:uid="{324654FD-2184-4BAD-9A3C-9ECE32372F20}">
      <formula1>INDIRECT(pro)</formula1>
    </dataValidation>
  </dataValidations>
  <pageMargins left="0.25" right="0.25" top="0.75" bottom="0.75" header="0.3" footer="0.3"/>
  <pageSetup paperSize="5" scale="86" orientation="landscape" r:id="rId1"/>
  <colBreaks count="1" manualBreakCount="1">
    <brk id="8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</vt:i4>
      </vt:variant>
    </vt:vector>
  </HeadingPairs>
  <TitlesOfParts>
    <vt:vector size="24" baseType="lpstr">
      <vt:lpstr>MPR CORRUPCIÓN 2021</vt:lpstr>
      <vt:lpstr>Tabla probabilidad</vt:lpstr>
      <vt:lpstr>Tabla Impacto2</vt:lpstr>
      <vt:lpstr>Matriz Calor Inherente</vt:lpstr>
      <vt:lpstr>GESTION EVENTOS</vt:lpstr>
      <vt:lpstr>'GESTION EVENTOS'!AtenciónalCiudadano</vt:lpstr>
      <vt:lpstr>'GESTION EVENTOS'!AtenciónenSalud</vt:lpstr>
      <vt:lpstr>'GESTION EVENTOS'!Comunicaciones</vt:lpstr>
      <vt:lpstr>'GESTION EVENTOS'!Direccionamientoygerencia</vt:lpstr>
      <vt:lpstr>'GESTION EVENTOS'!Evaluacióndeldesempeñoinstitucional</vt:lpstr>
      <vt:lpstr>'GESTION EVENTOS'!GestióndeAmbienteFísico</vt:lpstr>
      <vt:lpstr>'GESTION EVENTOS'!GestióndeCompras</vt:lpstr>
      <vt:lpstr>'GESTION EVENTOS'!Gestióndelatecnología</vt:lpstr>
      <vt:lpstr>'GESTION EVENTOS'!GestióndeTalentoHumano</vt:lpstr>
      <vt:lpstr>'GESTION EVENTOS'!GestiónDocenciaServicio</vt:lpstr>
      <vt:lpstr>'GESTION EVENTOS'!GestiónFinanciera</vt:lpstr>
      <vt:lpstr>'GESTION EVENTOS'!GestiónJurídica</vt:lpstr>
      <vt:lpstr>'GESTION EVENTOS'!IngresoalServicio</vt:lpstr>
      <vt:lpstr>'GESTION EVENTOS'!MejoraContinua</vt:lpstr>
      <vt:lpstr>'GESTION EVENTOS'!MercadeodeServiciosdeSalud</vt:lpstr>
      <vt:lpstr>'GESTION EVENTOS'!PlanificaciondelSIG</vt:lpstr>
      <vt:lpstr>'GESTION EVENTOS'!pro</vt:lpstr>
      <vt:lpstr>'GESTION EVENTOS'!proceso</vt:lpstr>
      <vt:lpstr>'GESTION EVENTOS'!SistemasdeInformación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S2-RIESGOS</dc:creator>
  <cp:lastModifiedBy>LUISA FERNANDA  RUA RIESGOS</cp:lastModifiedBy>
  <dcterms:created xsi:type="dcterms:W3CDTF">2015-06-05T18:19:34Z</dcterms:created>
  <dcterms:modified xsi:type="dcterms:W3CDTF">2021-10-28T19:28:10Z</dcterms:modified>
</cp:coreProperties>
</file>