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hsro365-my.sharepoint.com/personal/s2p2pycpc2_hsro365_onmicrosoft_com/Documents/LFRV-HSRI/1-SIAR/3-Riesgo Operacional/2021-MAPA RIESGOS/CORRUPCION/"/>
    </mc:Choice>
  </mc:AlternateContent>
  <xr:revisionPtr revIDLastSave="126" documentId="13_ncr:1_{EDF6366B-F69B-4F2A-AA74-28A8C2724372}" xr6:coauthVersionLast="47" xr6:coauthVersionMax="47" xr10:uidLastSave="{3E87CEE9-37F4-4EFC-8D6E-8F19E6DCA230}"/>
  <bookViews>
    <workbookView xWindow="-120" yWindow="-120" windowWidth="21840" windowHeight="13140" xr2:uid="{00000000-000D-0000-FFFF-FFFF00000000}"/>
  </bookViews>
  <sheets>
    <sheet name="MPR CORRUPCIÓN 2021" sheetId="1" r:id="rId1"/>
    <sheet name="Tabla probabilidad" sheetId="4" r:id="rId2"/>
    <sheet name="Tabla Impacto2" sheetId="5" r:id="rId3"/>
    <sheet name="Matriz Calor Inherente" sheetId="6" r:id="rId4"/>
    <sheet name="GESTION EVENTOS" sheetId="8" r:id="rId5"/>
  </sheets>
  <externalReferences>
    <externalReference r:id="rId6"/>
    <externalReference r:id="rId7"/>
  </externalReferences>
  <definedNames>
    <definedName name="_OP1">#REF!</definedName>
    <definedName name="ACCION">#REF!</definedName>
    <definedName name="ALTO">#REF!</definedName>
    <definedName name="ApoyoenatenciónenSalud" localSheetId="4">'GESTION EVENTOS'!#REF!</definedName>
    <definedName name="ApoyoenatenciónenSalud">#REF!</definedName>
    <definedName name="AtenciónalCiudadano" localSheetId="4">'GESTION EVENTOS'!$N$333</definedName>
    <definedName name="AtenciónalCiudadano">#REF!</definedName>
    <definedName name="AtenciónenSalud" localSheetId="4">'GESTION EVENTOS'!$H$333:$H$338</definedName>
    <definedName name="AtenciónenSalud">#REF!</definedName>
    <definedName name="AUTO">#REF!</definedName>
    <definedName name="AUTONOMIA">#REF!</definedName>
    <definedName name="BAJO">#REF!</definedName>
    <definedName name="CALIFICACION">#REF!</definedName>
    <definedName name="Comunicaciones" localSheetId="4">'GESTION EVENTOS'!$D$333</definedName>
    <definedName name="Comunicaciones">#REF!</definedName>
    <definedName name="Direccionamientoygerencia" localSheetId="4">'GESTION EVENTOS'!$B$333</definedName>
    <definedName name="Direccionamientoygerencia">#REF!</definedName>
    <definedName name="DO">#REF!</definedName>
    <definedName name="DOCUMENTACION">#REF!</definedName>
    <definedName name="EC">#REF!</definedName>
    <definedName name="ECONOMIA">#REF!</definedName>
    <definedName name="EF">#REF!</definedName>
    <definedName name="EFECTIVIDAD">#REF!</definedName>
    <definedName name="EFECTIVO">#REF!</definedName>
    <definedName name="EFICACIA">#REF!</definedName>
    <definedName name="ESCALA">#REF!</definedName>
    <definedName name="EVALUACION">#REF!</definedName>
    <definedName name="Evaluacióndeldesempeñoinstitucional" localSheetId="4">'GESTION EVENTOS'!$Q$333</definedName>
    <definedName name="Evaluacióndeldesempeñoinstitucional">#REF!</definedName>
    <definedName name="EX">#REF!</definedName>
    <definedName name="EXISTENCIA">#REF!</definedName>
    <definedName name="GestióndeAmbienteFísico" localSheetId="4">'GESTION EVENTOS'!$J$333</definedName>
    <definedName name="GestióndeAmbienteFísico">#REF!</definedName>
    <definedName name="GestióndeCompras" localSheetId="4">'GESTION EVENTOS'!$L$333</definedName>
    <definedName name="GestióndeCompras">#REF!</definedName>
    <definedName name="Gestióndelatecnología" localSheetId="4">'GESTION EVENTOS'!$O$333:$O$334</definedName>
    <definedName name="Gestióndelatecnología">#REF!</definedName>
    <definedName name="GestióndeTalentoHumano" localSheetId="4">'GESTION EVENTOS'!$F$333</definedName>
    <definedName name="GestióndeTalentoHumano">#REF!</definedName>
    <definedName name="GestiónDocenciaServicio" localSheetId="4">'GESTION EVENTOS'!$P$333</definedName>
    <definedName name="GestiónDocenciaServicio">#REF!</definedName>
    <definedName name="GestiónFinanciera" localSheetId="4">'GESTION EVENTOS'!$I$333:$I$341</definedName>
    <definedName name="GestiónFinanciera">#REF!</definedName>
    <definedName name="GestiónJurídica" localSheetId="4">'GESTION EVENTOS'!$K$333</definedName>
    <definedName name="GestiónJurídica">#REF!</definedName>
    <definedName name="IMPACTO">#REF!</definedName>
    <definedName name="IngresoalServicio" localSheetId="4">'GESTION EVENTOS'!$G$333</definedName>
    <definedName name="IngresoalServicio">#REF!</definedName>
    <definedName name="MEDIO">#REF!</definedName>
    <definedName name="MejoraContinua" localSheetId="4">'GESTION EVENTOS'!$R$333</definedName>
    <definedName name="MejoraContinua">#REF!</definedName>
    <definedName name="MercadeodeServiciosdeSalud" localSheetId="4">'GESTION EVENTOS'!$E$333</definedName>
    <definedName name="MercadeodeServiciosdeSalud">#REF!</definedName>
    <definedName name="MO">#REF!</definedName>
    <definedName name="MONITOREO">#REF!</definedName>
    <definedName name="OP">#REF!</definedName>
    <definedName name="OPORTUNIDA">#REF!</definedName>
    <definedName name="OPORTUNIDAD">#REF!</definedName>
    <definedName name="PlanificaciondelSIG" localSheetId="4">'GESTION EVENTOS'!$C$333</definedName>
    <definedName name="PlanificaciondelSIG">#REF!</definedName>
    <definedName name="pro" localSheetId="4">'GESTION EVENTOS'!$A$4</definedName>
    <definedName name="pro">'[1]GESTION EVENTOS'!$A$4</definedName>
    <definedName name="PROBABILIDAD">#REF!</definedName>
    <definedName name="proceso" localSheetId="4">'GESTION EVENTOS'!$A$333:$A$350</definedName>
    <definedName name="proceso">'[1]GESTION EVENTOS'!$A$333:$A$350</definedName>
    <definedName name="SistemasdeInformación" localSheetId="4">'GESTION EVENTOS'!$M$333:$M$334</definedName>
    <definedName name="SistemasdeInformació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2" i="1" l="1"/>
  <c r="O132" i="1"/>
  <c r="O112" i="1"/>
  <c r="O92" i="1"/>
  <c r="O72" i="1"/>
  <c r="O52" i="1"/>
  <c r="O32" i="1"/>
  <c r="O12" i="1"/>
  <c r="N152" i="1"/>
  <c r="N132" i="1"/>
  <c r="K31" i="1" l="1"/>
  <c r="L31" i="1"/>
  <c r="L211" i="1" l="1"/>
  <c r="K211" i="1"/>
  <c r="L171" i="1"/>
  <c r="K171" i="1"/>
  <c r="M152" i="1" s="1"/>
  <c r="L151" i="1"/>
  <c r="K151" i="1"/>
  <c r="M132" i="1" s="1"/>
  <c r="L131" i="1"/>
  <c r="K131" i="1"/>
  <c r="M112" i="1" s="1"/>
  <c r="N112" i="1"/>
  <c r="L111" i="1"/>
  <c r="K111" i="1"/>
  <c r="M92" i="1" s="1"/>
  <c r="N92" i="1"/>
  <c r="L91" i="1"/>
  <c r="K91" i="1"/>
  <c r="M72" i="1" s="1"/>
  <c r="N72" i="1"/>
  <c r="L71" i="1"/>
  <c r="K71" i="1"/>
  <c r="N52" i="1"/>
  <c r="L51" i="1"/>
  <c r="N32" i="1"/>
  <c r="M32" i="1"/>
  <c r="N12" i="1"/>
  <c r="M12" i="1"/>
  <c r="M52" i="1" l="1"/>
  <c r="J6" i="6" l="1"/>
  <c r="L6" i="6"/>
  <c r="N6" i="6"/>
  <c r="J8" i="6"/>
  <c r="L8" i="6"/>
  <c r="N8" i="6"/>
  <c r="J10" i="6"/>
  <c r="L10" i="6"/>
  <c r="N10" i="6"/>
  <c r="J12" i="6"/>
  <c r="L12" i="6"/>
  <c r="N12" i="6"/>
  <c r="J14" i="6"/>
  <c r="L14" i="6"/>
  <c r="N14" i="6"/>
  <c r="J16" i="6"/>
  <c r="L16" i="6"/>
  <c r="N16" i="6"/>
  <c r="J18" i="6"/>
  <c r="L18" i="6"/>
  <c r="N18" i="6"/>
  <c r="J20" i="6"/>
  <c r="L20" i="6"/>
  <c r="N20" i="6"/>
  <c r="J22" i="6"/>
  <c r="L22" i="6"/>
  <c r="N22" i="6"/>
  <c r="J24" i="6"/>
  <c r="L24" i="6"/>
  <c r="N24" i="6"/>
  <c r="J26" i="6"/>
  <c r="L26" i="6"/>
  <c r="N26" i="6"/>
  <c r="J28" i="6"/>
  <c r="L28" i="6"/>
  <c r="N28" i="6"/>
  <c r="J30" i="6"/>
  <c r="L30" i="6"/>
  <c r="N30" i="6"/>
  <c r="J32" i="6"/>
  <c r="L32" i="6"/>
  <c r="N32" i="6"/>
  <c r="J34" i="6"/>
  <c r="L34" i="6"/>
  <c r="N34" i="6"/>
  <c r="J36" i="6"/>
  <c r="L36" i="6"/>
  <c r="N36" i="6"/>
  <c r="J38" i="6"/>
  <c r="L38" i="6"/>
  <c r="N38" i="6"/>
  <c r="J40" i="6"/>
  <c r="L40" i="6"/>
  <c r="N40" i="6"/>
  <c r="J42" i="6"/>
  <c r="L42" i="6"/>
  <c r="N42" i="6"/>
  <c r="J44" i="6"/>
  <c r="L44" i="6"/>
  <c r="N44" i="6"/>
  <c r="P38" i="6"/>
  <c r="R38" i="6"/>
  <c r="T38" i="6"/>
  <c r="V38" i="6"/>
  <c r="X38" i="6"/>
  <c r="Z38" i="6"/>
  <c r="AB38" i="6"/>
  <c r="AD38" i="6"/>
  <c r="AF38" i="6"/>
  <c r="AH38" i="6"/>
  <c r="AJ38" i="6"/>
  <c r="AL38" i="6"/>
  <c r="P40" i="6"/>
  <c r="R40" i="6"/>
  <c r="T40" i="6"/>
  <c r="V40" i="6"/>
  <c r="X40" i="6"/>
  <c r="Z40" i="6"/>
  <c r="AB40" i="6"/>
  <c r="AD40" i="6"/>
  <c r="AF40" i="6"/>
  <c r="AH40" i="6"/>
  <c r="AJ40" i="6"/>
  <c r="AL40" i="6"/>
  <c r="P42" i="6"/>
  <c r="R42" i="6"/>
  <c r="T42" i="6"/>
  <c r="V42" i="6"/>
  <c r="X42" i="6"/>
  <c r="Z42" i="6"/>
  <c r="AB42" i="6"/>
  <c r="AD42" i="6"/>
  <c r="AF42" i="6"/>
  <c r="AH42" i="6"/>
  <c r="AJ42" i="6"/>
  <c r="AL42" i="6"/>
  <c r="P44" i="6"/>
  <c r="R44" i="6"/>
  <c r="T44" i="6"/>
  <c r="V44" i="6"/>
  <c r="X44" i="6"/>
  <c r="Z44" i="6"/>
  <c r="AB44" i="6"/>
  <c r="AD44" i="6"/>
  <c r="AF44" i="6"/>
  <c r="AH44" i="6"/>
  <c r="AJ44" i="6"/>
  <c r="AL44" i="6"/>
  <c r="AL36" i="6"/>
  <c r="AJ36" i="6"/>
  <c r="AH36" i="6"/>
  <c r="AF36" i="6"/>
  <c r="AD36" i="6"/>
  <c r="AB36" i="6"/>
  <c r="Z36" i="6"/>
  <c r="X36" i="6"/>
  <c r="V36" i="6"/>
  <c r="T36" i="6"/>
  <c r="R36" i="6"/>
  <c r="P36" i="6"/>
  <c r="AL34" i="6"/>
  <c r="AJ34" i="6"/>
  <c r="AH34" i="6"/>
  <c r="AF34" i="6"/>
  <c r="AD34" i="6"/>
  <c r="AB34" i="6"/>
  <c r="Z34" i="6"/>
  <c r="X34" i="6"/>
  <c r="V34" i="6"/>
  <c r="T34" i="6"/>
  <c r="R34" i="6"/>
  <c r="P34" i="6"/>
  <c r="AL32" i="6"/>
  <c r="AJ32" i="6"/>
  <c r="AH32" i="6"/>
  <c r="AF32" i="6"/>
  <c r="AD32" i="6"/>
  <c r="AB32" i="6"/>
  <c r="Z32" i="6"/>
  <c r="X32" i="6"/>
  <c r="V32" i="6"/>
  <c r="T32" i="6"/>
  <c r="R32" i="6"/>
  <c r="P32" i="6"/>
  <c r="AL30" i="6"/>
  <c r="AJ30" i="6"/>
  <c r="AH30" i="6"/>
  <c r="AF30" i="6"/>
  <c r="AD30" i="6"/>
  <c r="AB30" i="6"/>
  <c r="Z30" i="6"/>
  <c r="X30" i="6"/>
  <c r="V30" i="6"/>
  <c r="T30" i="6"/>
  <c r="R30" i="6"/>
  <c r="P30" i="6"/>
  <c r="AL28" i="6"/>
  <c r="AJ28" i="6"/>
  <c r="AH28" i="6"/>
  <c r="AF28" i="6"/>
  <c r="AD28" i="6"/>
  <c r="AB28" i="6"/>
  <c r="Z28" i="6"/>
  <c r="X28" i="6"/>
  <c r="V28" i="6"/>
  <c r="T28" i="6"/>
  <c r="R28" i="6"/>
  <c r="P28" i="6"/>
  <c r="AL26" i="6"/>
  <c r="AJ26" i="6"/>
  <c r="AH26" i="6"/>
  <c r="AF26" i="6"/>
  <c r="AD26" i="6"/>
  <c r="AB26" i="6"/>
  <c r="Z26" i="6"/>
  <c r="X26" i="6"/>
  <c r="V26" i="6"/>
  <c r="T26" i="6"/>
  <c r="R26" i="6"/>
  <c r="P26" i="6"/>
  <c r="AL24" i="6"/>
  <c r="AJ24" i="6"/>
  <c r="AH24" i="6"/>
  <c r="AF24" i="6"/>
  <c r="AD24" i="6"/>
  <c r="AB24" i="6"/>
  <c r="Z24" i="6"/>
  <c r="X24" i="6"/>
  <c r="V24" i="6"/>
  <c r="T24" i="6"/>
  <c r="R24" i="6"/>
  <c r="P24" i="6"/>
  <c r="AL22" i="6"/>
  <c r="AJ22" i="6"/>
  <c r="AH22" i="6"/>
  <c r="AF22" i="6"/>
  <c r="AD22" i="6"/>
  <c r="AB22" i="6"/>
  <c r="Z22" i="6"/>
  <c r="X22" i="6"/>
  <c r="V22" i="6"/>
  <c r="T22" i="6"/>
  <c r="R22" i="6"/>
  <c r="P22" i="6"/>
  <c r="AL20" i="6"/>
  <c r="AJ20" i="6"/>
  <c r="AH20" i="6"/>
  <c r="AF20" i="6"/>
  <c r="AD20" i="6"/>
  <c r="AB20" i="6"/>
  <c r="Z20" i="6"/>
  <c r="X20" i="6"/>
  <c r="V20" i="6"/>
  <c r="T20" i="6"/>
  <c r="R20" i="6"/>
  <c r="P20" i="6"/>
  <c r="AL18" i="6"/>
  <c r="AJ18" i="6"/>
  <c r="AH18" i="6"/>
  <c r="AF18" i="6"/>
  <c r="AD18" i="6"/>
  <c r="AB18" i="6"/>
  <c r="Z18" i="6"/>
  <c r="X18" i="6"/>
  <c r="V18" i="6"/>
  <c r="T18" i="6"/>
  <c r="R18" i="6"/>
  <c r="P18" i="6"/>
  <c r="AL16" i="6"/>
  <c r="AJ16" i="6"/>
  <c r="AH16" i="6"/>
  <c r="AF16" i="6"/>
  <c r="AD16" i="6"/>
  <c r="AB16" i="6"/>
  <c r="Z16" i="6"/>
  <c r="X16" i="6"/>
  <c r="V16" i="6"/>
  <c r="T16" i="6"/>
  <c r="R16" i="6"/>
  <c r="P16" i="6"/>
  <c r="AL14" i="6"/>
  <c r="AJ14" i="6"/>
  <c r="AH14" i="6"/>
  <c r="AF14" i="6"/>
  <c r="AD14" i="6"/>
  <c r="AB14" i="6"/>
  <c r="Z14" i="6"/>
  <c r="X14" i="6"/>
  <c r="V14" i="6"/>
  <c r="T14" i="6"/>
  <c r="R14" i="6"/>
  <c r="P14" i="6"/>
  <c r="AL12" i="6"/>
  <c r="AJ12" i="6"/>
  <c r="AH12" i="6"/>
  <c r="AF12" i="6"/>
  <c r="AD12" i="6"/>
  <c r="AB12" i="6"/>
  <c r="Z12" i="6"/>
  <c r="X12" i="6"/>
  <c r="V12" i="6"/>
  <c r="T12" i="6"/>
  <c r="R12" i="6"/>
  <c r="P12" i="6"/>
  <c r="AL10" i="6"/>
  <c r="AJ10" i="6"/>
  <c r="AH10" i="6"/>
  <c r="AF10" i="6"/>
  <c r="AD10" i="6"/>
  <c r="AB10" i="6"/>
  <c r="Z10" i="6"/>
  <c r="X10" i="6"/>
  <c r="V10" i="6"/>
  <c r="T10" i="6"/>
  <c r="R10" i="6"/>
  <c r="P10" i="6"/>
  <c r="AL8" i="6"/>
  <c r="AJ8" i="6"/>
  <c r="AH8" i="6"/>
  <c r="AF8" i="6"/>
  <c r="AD8" i="6"/>
  <c r="AB8" i="6"/>
  <c r="Z8" i="6"/>
  <c r="X8" i="6"/>
  <c r="V8" i="6"/>
  <c r="T8" i="6"/>
  <c r="R8" i="6"/>
  <c r="P8" i="6"/>
  <c r="AL6" i="6"/>
  <c r="AJ6" i="6"/>
  <c r="AH6" i="6"/>
  <c r="AF6" i="6"/>
  <c r="AD6" i="6"/>
  <c r="AB6" i="6"/>
  <c r="Z6" i="6"/>
  <c r="X6" i="6"/>
  <c r="V6" i="6"/>
  <c r="T6" i="6"/>
  <c r="R6" i="6"/>
  <c r="P6" i="6"/>
</calcChain>
</file>

<file path=xl/sharedStrings.xml><?xml version="1.0" encoding="utf-8"?>
<sst xmlns="http://schemas.openxmlformats.org/spreadsheetml/2006/main" count="953" uniqueCount="310">
  <si>
    <t>IDENTIFICACIÓN DEL RIESGO</t>
  </si>
  <si>
    <t>ANÁLISIS DEL RIESGO</t>
  </si>
  <si>
    <t>NO</t>
  </si>
  <si>
    <t>Descripción</t>
  </si>
  <si>
    <t>x</t>
  </si>
  <si>
    <t>Apoyo</t>
  </si>
  <si>
    <t xml:space="preserve">Formato Mapa Riesgos </t>
  </si>
  <si>
    <t>Proceso:</t>
  </si>
  <si>
    <t xml:space="preserve">Direccionamiento y gerencia  </t>
  </si>
  <si>
    <t>Objetivo:</t>
  </si>
  <si>
    <t>Orientar el crecimiento y desarrollo estratégico de la organización para garantizar el cumplimiento de sus propósitos organizacionales y
su sostenibilidad en el tiempo.</t>
  </si>
  <si>
    <t>Alcance:</t>
  </si>
  <si>
    <t xml:space="preserve">Misional </t>
  </si>
  <si>
    <t xml:space="preserve">Apoyo </t>
  </si>
  <si>
    <t xml:space="preserve">Direccionamiento y Gerencia </t>
  </si>
  <si>
    <t xml:space="preserve">Comunicaciones </t>
  </si>
  <si>
    <t xml:space="preserve">Mercadeo de servicios de salud </t>
  </si>
  <si>
    <t xml:space="preserve">Ingreso al servicio </t>
  </si>
  <si>
    <t xml:space="preserve">Mejora continua </t>
  </si>
  <si>
    <t>TIPO DE PROCESO</t>
  </si>
  <si>
    <t>PROCESO</t>
  </si>
  <si>
    <t>PROBABILIDAD</t>
  </si>
  <si>
    <t xml:space="preserve">IMPACTO </t>
  </si>
  <si>
    <t>#</t>
  </si>
  <si>
    <t xml:space="preserve">Corrupción </t>
  </si>
  <si>
    <t xml:space="preserve">Estratégico </t>
  </si>
  <si>
    <t xml:space="preserve">Planificación del SIG </t>
  </si>
  <si>
    <t xml:space="preserve">Evaluación y mejora </t>
  </si>
  <si>
    <t xml:space="preserve">Gestión del talento humano </t>
  </si>
  <si>
    <t xml:space="preserve">Atención en salud </t>
  </si>
  <si>
    <t xml:space="preserve">Apoyo en la atención en salud </t>
  </si>
  <si>
    <t xml:space="preserve">Gestión financiera </t>
  </si>
  <si>
    <t xml:space="preserve">Gestión jurídica </t>
  </si>
  <si>
    <t xml:space="preserve">Sistemas de información </t>
  </si>
  <si>
    <t>Gestión de la tecnología</t>
  </si>
  <si>
    <t xml:space="preserve">Gestión ambiente físico </t>
  </si>
  <si>
    <t xml:space="preserve">Gestión de compras </t>
  </si>
  <si>
    <t xml:space="preserve">Atención al ciudadano </t>
  </si>
  <si>
    <t xml:space="preserve">Gestión Docencia servicio </t>
  </si>
  <si>
    <t>Evaluación del desempeño institucional</t>
  </si>
  <si>
    <t xml:space="preserve">Aplica para todos los miembros de la E.S.E San Rafael de Itagüí </t>
  </si>
  <si>
    <t># RIESGO</t>
  </si>
  <si>
    <t>CAUSA INMEDIATA (consecuencia )</t>
  </si>
  <si>
    <t>CAUSA RAÍZ</t>
  </si>
  <si>
    <t>DESCRIPCIÓN DEL RIESO</t>
  </si>
  <si>
    <t xml:space="preserve">CLASIFICACIÓN DEL RIESGO </t>
  </si>
  <si>
    <t>PREGUNTA</t>
  </si>
  <si>
    <t>SI</t>
  </si>
  <si>
    <t>IMPACTO</t>
  </si>
  <si>
    <t>EVALUACIÓN DEL RIESGO -VALORACIÓN DE CONTROLES</t>
  </si>
  <si>
    <t xml:space="preserve"># CONTROL </t>
  </si>
  <si>
    <t xml:space="preserve">DESCRIPCIÓN DEL CONTROL </t>
  </si>
  <si>
    <t xml:space="preserve">TRATAMIENTO </t>
  </si>
  <si>
    <t>PLAN DE ACCIÓN (Anónima)</t>
  </si>
  <si>
    <t>PLAN DE ACCIÓN</t>
  </si>
  <si>
    <t>RESPONSABLE</t>
  </si>
  <si>
    <t>FECHA DE IMPLEMENTACIÓN</t>
  </si>
  <si>
    <t xml:space="preserve">FECHA DE SEGUIMIENTO </t>
  </si>
  <si>
    <t>¿Afectar al grupo de funcionarios del proceso?</t>
  </si>
  <si>
    <t>¿Afectar el cumplimiento de metas y objetivos de la dependencia?</t>
  </si>
  <si>
    <t>¿Afectar el cumplimiento de misión de la entidad?</t>
  </si>
  <si>
    <t>¿Afectar el cumplimiento de la misión del sector al que pertenece la entidad?</t>
  </si>
  <si>
    <t>¿Generar pérdida de confianza de la entidad, afectando su reputación?</t>
  </si>
  <si>
    <t>¿Generar pérdida de recursos económicos?</t>
  </si>
  <si>
    <t>¿Afectar la generación de los productos o la prestación de servicios?</t>
  </si>
  <si>
    <t>¿Generar pérdida de información de la entidad?</t>
  </si>
  <si>
    <t>¿Generar intervención de los órganos de control, de la Fiscalía u otro ente?</t>
  </si>
  <si>
    <t>¿Dar lugar a procesos sancionatorios?</t>
  </si>
  <si>
    <t>¿Dar lugar a procesos disciplinarios?</t>
  </si>
  <si>
    <t>¿Dar lugar a procesos fiscales?</t>
  </si>
  <si>
    <t>¿Dar lugar a procesos penales?</t>
  </si>
  <si>
    <t>¿Generar pérdida de credibilidad del sector?</t>
  </si>
  <si>
    <t>¿Ocasionar lesiones físicas o pérdida de vidas humanas?</t>
  </si>
  <si>
    <t>¿Afectar la imagen regional?</t>
  </si>
  <si>
    <t>¿Afectar la imagen nacional?</t>
  </si>
  <si>
    <t>¿Generar daño ambiental?</t>
  </si>
  <si>
    <t>¿Dar lugar al detrimento de calidad de vida de la comunidad por la pérdida del bien, servicios o recursos públicos?</t>
  </si>
  <si>
    <t>Estratégico</t>
  </si>
  <si>
    <t>Direccionamiento y gerencia</t>
  </si>
  <si>
    <t>Apoyo en la atención en salud</t>
  </si>
  <si>
    <t xml:space="preserve">Gestión de la tecnología </t>
  </si>
  <si>
    <t xml:space="preserve">Gestión de ambiente físico </t>
  </si>
  <si>
    <t xml:space="preserve">Gestión docencia servicio </t>
  </si>
  <si>
    <t xml:space="preserve">Evaluación desempeño institucional </t>
  </si>
  <si>
    <t>Descriptor</t>
  </si>
  <si>
    <t>Nivel</t>
  </si>
  <si>
    <t>Respuestas afirmativas</t>
  </si>
  <si>
    <t>1 a 5</t>
  </si>
  <si>
    <t>6 a 11</t>
  </si>
  <si>
    <t>12 a 19</t>
  </si>
  <si>
    <t>Tabla Criterios para definir el nivel de probabilidad</t>
  </si>
  <si>
    <t>Frecuencia de la Actividad</t>
  </si>
  <si>
    <t>Probabilidad</t>
  </si>
  <si>
    <t>Muy Baja</t>
  </si>
  <si>
    <t>La actividad que conlleva el riesgo se ejecuta como máximos 2 veces por año</t>
  </si>
  <si>
    <t>Baja</t>
  </si>
  <si>
    <t>La actividad que conlleva el riesgo se ejecuta de 3 a 24 veces por año</t>
  </si>
  <si>
    <t>Media</t>
  </si>
  <si>
    <t>La actividad que conlleva el riesgo se ejecuta de 24 a 500 veces por año</t>
  </si>
  <si>
    <t>Alta</t>
  </si>
  <si>
    <t>La actividad que conlleva el riesgo se ejecuta mínimo 500 veces al año y máximo 5000 veces por año</t>
  </si>
  <si>
    <t>Muy Alta</t>
  </si>
  <si>
    <t>La actividad que conlleva el riesgo se ejecuta más de 5000 veces por año</t>
  </si>
  <si>
    <t xml:space="preserve">Afectación parcial al proceso y a la dependencia. </t>
  </si>
  <si>
    <t>Genera medianas consecuencias para la entidad</t>
  </si>
  <si>
    <t>Impacto negativo de la entidad.</t>
  </si>
  <si>
    <t>Genera altas consecuencias para la entidad</t>
  </si>
  <si>
    <t>Consecuencias desastrosas sobre el sector.</t>
  </si>
  <si>
    <t>Genera consecuencias desastrosas para la entidad</t>
  </si>
  <si>
    <t>Tabla criterios de Medición para definir el impacto de riesgos de corrupción</t>
  </si>
  <si>
    <t xml:space="preserve">Total </t>
  </si>
  <si>
    <t>Si el riesgo se materializa podría…</t>
  </si>
  <si>
    <t>Corrupción</t>
  </si>
  <si>
    <t>Posibilidad de investigaciones penales, disciplinarias y fiscales por falta de objetividad en la auditorias o informes realizados consignando en ellos información sesgada o influenciada por relaciones de amistad o intereses laborales</t>
  </si>
  <si>
    <t>Moderado</t>
  </si>
  <si>
    <t>Mayor</t>
  </si>
  <si>
    <t xml:space="preserve">Catastrófico </t>
  </si>
  <si>
    <t xml:space="preserve">FRECUENCIA CON LA CUAL SE DESARROLLA LA ACTIVIDAD </t>
  </si>
  <si>
    <t>Matriz de Calor Inherente</t>
  </si>
  <si>
    <t>Impacto</t>
  </si>
  <si>
    <t>Muy Alta
100%</t>
  </si>
  <si>
    <t>Extremo</t>
  </si>
  <si>
    <t>Alta
80%</t>
  </si>
  <si>
    <t>Alto</t>
  </si>
  <si>
    <t>Media
60%</t>
  </si>
  <si>
    <t>Baja
40%</t>
  </si>
  <si>
    <t>Bajo</t>
  </si>
  <si>
    <t>Muy Baja
20%</t>
  </si>
  <si>
    <t>Leve
20%</t>
  </si>
  <si>
    <t>Menor
40%</t>
  </si>
  <si>
    <t>Moderado
60%</t>
  </si>
  <si>
    <t>Mayor
80%</t>
  </si>
  <si>
    <t>Catastrófico
100%</t>
  </si>
  <si>
    <t>ZONA DE RIESGO INHERENTE</t>
  </si>
  <si>
    <t>Aceptar</t>
  </si>
  <si>
    <t>Evitar</t>
  </si>
  <si>
    <t>Reducir (compartir)</t>
  </si>
  <si>
    <t>Reducir (mitigar)</t>
  </si>
  <si>
    <t>El líder de planeación y calidad presenta el reporte de los resultados de la planeación institucional ante el Comité institucional de gestión y desempeño de manera periódica</t>
  </si>
  <si>
    <t>El líder de planeación y calidad realiza seguimiento periódico a resultados generados por los planes institucionales</t>
  </si>
  <si>
    <t>El líder de planeación y calidad solicita soportes a los resultados presentados por las áreas en el seguimiento periódico</t>
  </si>
  <si>
    <t xml:space="preserve">El jefe de control interno socializa ante el comité de control interno los informes y planes de mejora resultado de las auditorias institucionales </t>
  </si>
  <si>
    <t>Posibilidad de Investigaciones penales, disciplinarias y fiscales por favorecer a un tercero al contratar personal sin cumplir con el perfil de conocimiento, habilidades y experiencias necesarios en los cargos</t>
  </si>
  <si>
    <t xml:space="preserve">Posibilidad de Investigaciones penales, disciplinarias y fiscales </t>
  </si>
  <si>
    <t xml:space="preserve">La líder Talento Humano verifica los requisitos normativos y/o de función del personal a contratar </t>
  </si>
  <si>
    <t>El líder de Jurídica y un profesional de contratación Socializar el manual de supervisión de la E.S.E, con los supervisores, personal de apoyo a la supervisión y los interventores, según se establezca en el contrato.</t>
  </si>
  <si>
    <t xml:space="preserve">Los lideres de proceso deberá dar a conocer al supervisor y/o al interventor la necesidad que se tiene y la que pretende satisfacer con la suscripción del contrato. </t>
  </si>
  <si>
    <t xml:space="preserve">La líder Talento Humano establece y socializa con las agremiaciones o grupos de trabajo los requisitos mínimos de los funcionarios a contratar  </t>
  </si>
  <si>
    <t>La líder Talento Humano en compañía de los lideres de proceso y lideres de agremiaciones realizan las autoevaluaciones del estándar de talento humano del sistema único de habilitación en salud</t>
  </si>
  <si>
    <t>Posibilidad de investigaciones penales, disciplinarias y fiscales por entrega indebida o perdida de activos de información para favorecimiento propio o a un tercero</t>
  </si>
  <si>
    <t>Posibilidad de investigaciones penales, disciplinarias y fiscales</t>
  </si>
  <si>
    <t>entrega indebida o perdida de activos de información para favorecimiento propio o a un tercero</t>
  </si>
  <si>
    <t xml:space="preserve">La Líder de Talento Humano y el líder de sistemas incluyen en la inducción institucional, énfasis en la confidencialidad de la información </t>
  </si>
  <si>
    <t xml:space="preserve">Líder de sistemas realiza seguimiento a las copias de seguridad realizados por sistemas y son custodiados de acuerdo con la política de activos de información </t>
  </si>
  <si>
    <t>Líder de talento humano con el grupo gestor de integridad implementan el código de ética de la ESE</t>
  </si>
  <si>
    <t xml:space="preserve">Líder jurídico implementa eficazmente la supervisión contractual </t>
  </si>
  <si>
    <t xml:space="preserve">Líder sistemas define la estructura para la administración de permisos en la red institucional y la ejecuta de acuerdo con los procedimientos institucionales </t>
  </si>
  <si>
    <t>Posibilidad de pérdida de la imagen institucional por tráfico de influencias de servidores públicos para beneficio propio, de familiares o terceros durante la atención de pacientes en los servicios asistenciales</t>
  </si>
  <si>
    <t xml:space="preserve">Posibilidad de pérdida de la imagen institucional </t>
  </si>
  <si>
    <t>tráfico de influencias de servidores públicos para beneficio propio, de familiares o terceros durante la atención de pacientes en los servicios asistenciales</t>
  </si>
  <si>
    <t xml:space="preserve">El líder de planeación y calidad elabora y /o actualiza el código de Conducta y de Buen Gobierno de acuerdo con los cambios institucionales </t>
  </si>
  <si>
    <t>La líder de talento humanos elabora y vela por la implementación del código de integridad de la ESE</t>
  </si>
  <si>
    <t>El grupo gestor de integridad evalúa el avance en la implementación de las acciones del código de integridad.</t>
  </si>
  <si>
    <t>Posibilidad de detrimento patrimonial por uso indebido de los recursos públicos para beneficio propio o de terceros, afectando el desarrollo la entidad</t>
  </si>
  <si>
    <t>detrimento patrimonial</t>
  </si>
  <si>
    <t>so indebido de los recursos públicos para beneficio propio o de terceros, afectando el desarrollo la entidad</t>
  </si>
  <si>
    <t>líder de activos fijos ejecuta la política de protección de recursos y realizar seguimiento para garantizar el cumplimiento</t>
  </si>
  <si>
    <t xml:space="preserve">líder de activos fijos mantiene actualizado la base de datos de activos fijos y reporta alguna novedad en caso de encontrarla </t>
  </si>
  <si>
    <t xml:space="preserve">La líder de activos fijos presenta los informes a entes de control de acuerdo con la matriz de reportes institucional. </t>
  </si>
  <si>
    <t>investigaciones penales, disciplinarias y fiscales</t>
  </si>
  <si>
    <t>falta de objetividad en la auditorias o informes realizados consignando en ellos información sesgada o influenciada por relaciones de amistad o intereses laborales</t>
  </si>
  <si>
    <t>Posibilidad de enriquecimiento ilícito de contratistas y/o servidores públicos por favorecimiento propio o a terceros a través de la revisión jurídica que tiene a cargo la oficina en temas de contratación estatal, actos administrativos, actuaciones de representación judicial y emisión de conceptos.</t>
  </si>
  <si>
    <t>enriquecimiento ilícito de contratistas y/o servidores público</t>
  </si>
  <si>
    <t>favorecimiento propio o a terceros a través de la revisión jurídica que tiene a cargo la oficina en temas de contratación estatal, actos administrativos, actuaciones de representación judicial y emisión de conceptos.</t>
  </si>
  <si>
    <t>El líder de la oficina jurídica vela por la revisión de los trámites provenientes de las áreas solicitantes por más de un funcionario de la oficina jurídica.</t>
  </si>
  <si>
    <t>El líder de la oficina jurídica socializa y pone en consideración, revisión y aprobación de los procesos de contratación por parte del Comité de contratación</t>
  </si>
  <si>
    <t xml:space="preserve">El líder de la oficina jurídica socializa y pone en consideración, revisión y aprobación las actuaciones de representación judicial por parte del comité de conciliación y defensa judicial </t>
  </si>
  <si>
    <t>El líder de la oficina jurídica actualiza e implementa periódicamente las políticas prevención del daño antijuridico</t>
  </si>
  <si>
    <t>Posibilidad de pérdida de la imagen institucional por uso indebido de la información sensible y/o confidencial generada por procesos misionales buscando un beneficio particular.</t>
  </si>
  <si>
    <t xml:space="preserve">pérdida de la imagen institucional </t>
  </si>
  <si>
    <t>uso indebido de la información sensible y/o confidencial generada por procesos misionales buscando un beneficio particular.</t>
  </si>
  <si>
    <t>La líder de talento humano con el líder de sistemas vela por el cumplimiento de los acuerdos de confidencialidad y términos de uso de la información pactada con los participantes en los procesos de reconstrucción de memoria histórica.</t>
  </si>
  <si>
    <t>El líder de la oficina jurídica incorpora de cláusulas de confidencialidad y de entrega de la información de las investigaciones en los contratos de prestación de servicio.</t>
  </si>
  <si>
    <t xml:space="preserve">La líder de gestión documental realiza acompañamiento sobre la organización y manejo de la información de las investigaciones, según los parámetros establecidos en el archivo general de la nación </t>
  </si>
  <si>
    <t>Posibilidad de enriquecimiento ilícito de contratistas y/o servidores públicos por aceptar y/o permitir el tráfico de influencias en la provisión de empleos, con el fin de obtener un beneficio propio o para un tercero.</t>
  </si>
  <si>
    <t>aceptar y/o permitir el tráfico de influencias en la provisión de empleos, con el fin de obtener un beneficio propio o para un tercero.</t>
  </si>
  <si>
    <t>La comision de personal institucional realiza la revisión de cumplimiento de requisitos de la hoja de vida contra manual de funciones.</t>
  </si>
  <si>
    <t>La líder de talento humano evidencia por correo electrónico del proceso que se lleve a cabo para proveer el empleo.</t>
  </si>
  <si>
    <t>La líder de talento humano diligencia objetivamente el formato de análisis de hoja de vida que se aplica al personal seleccionado que reposa en la historia laboral</t>
  </si>
  <si>
    <t xml:space="preserve">verificar los requisitos normativos y/o de función del personal a contratar </t>
  </si>
  <si>
    <t>SEGUIMIENTO</t>
  </si>
  <si>
    <t>ESTADO</t>
  </si>
  <si>
    <t xml:space="preserve">Líder de Jurídica y un profesional de contratación </t>
  </si>
  <si>
    <t>Socializar el manual de supervisión de la E.S.E, con los supervisores, personal de apoyo a la supervisión y los interventores, según se establezca en el contrato.</t>
  </si>
  <si>
    <t xml:space="preserve"> dar a conocer al supervisor y/o al interventor la necesidad que se tiene y la que pretende satisfacer con la suscripción del contrato. </t>
  </si>
  <si>
    <t>realizar las autoevaluaciones del estándar de talento humano del sistema único de habilitación en salud</t>
  </si>
  <si>
    <t>Enero a diciembre 2021</t>
  </si>
  <si>
    <t xml:space="preserve">Líder de talento humano 
Lideres de proceso </t>
  </si>
  <si>
    <t>requerimiento ilícito de contratistas y/o servidores públicos</t>
  </si>
  <si>
    <t xml:space="preserve">Líder de talento humano </t>
  </si>
  <si>
    <t xml:space="preserve">Establecer y socializar con las agremiaciones o grupos de trabajo los requisitos mínimos de los funcionarios a contratar  </t>
  </si>
  <si>
    <t>Lideres de proceso</t>
  </si>
  <si>
    <t xml:space="preserve">En proceso </t>
  </si>
  <si>
    <t xml:space="preserve">Culminado </t>
  </si>
  <si>
    <t>Favorecer a un tercero al contratar personal sin cumplir con el perfil de conocimiento, habilidades y experiencias necesarios en los cargos</t>
  </si>
  <si>
    <t>EVALUACIÓN DEL RIESGO</t>
  </si>
  <si>
    <t xml:space="preserve"> Realizar seguimiento a las copias de seguridad realizados por sistemas y son custodiados de acuerdo con la política de activos de información </t>
  </si>
  <si>
    <t xml:space="preserve">Implementar eficazmente la supervisión contractual </t>
  </si>
  <si>
    <t xml:space="preserve">Estructurar la administración de permisos en la red institucional y la ejecuta de acuerdo con los procedimientos institucionales </t>
  </si>
  <si>
    <t xml:space="preserve">Elaborar y /o actualizar el código de Conducta y de Buen Gobierno de acuerdo con los cambios institucionales </t>
  </si>
  <si>
    <t>Elaborar y velar por la implementación del código de integridad de la ESE</t>
  </si>
  <si>
    <t xml:space="preserve">Grupo gestor de integridad </t>
  </si>
  <si>
    <t xml:space="preserve">Jefe de control interno </t>
  </si>
  <si>
    <t>Ejecutar la política de protección de recursos y realizar seguimiento para garantizar el cumplimiento</t>
  </si>
  <si>
    <t xml:space="preserve">Mantener actualizado la base de datos de activos fijos y reporta alguna novedad en caso de encontrarla </t>
  </si>
  <si>
    <t xml:space="preserve">Presentar los informes a entes de control de acuerdo con la matriz de reportes institucional. </t>
  </si>
  <si>
    <t>Presentar el reporte de los resultados de la planeación institucional ante el Comité institucional de gestión y desempeño de manera periódica</t>
  </si>
  <si>
    <t>Realizar seguimiento periódico a resultados generados por los planes institucionales</t>
  </si>
  <si>
    <t>Solicitar soportes a los resultados presentados por las áreas en el seguimiento periódico</t>
  </si>
  <si>
    <t xml:space="preserve">Socializar ante el comité de control interno los informes y planes de mejora resultado de las auditorias institucionales </t>
  </si>
  <si>
    <t>Velar por la revisión de los trámites provenientes de las áreas solicitantes por más de un funcionario de la oficina jurídica.</t>
  </si>
  <si>
    <t>Poner en consideración, revisión y aprobación de los procesos de contratación por parte del Comité de contratación</t>
  </si>
  <si>
    <t xml:space="preserve">Socializar y pone en consideración, revisión y aprobación las actuaciones de representación judicial por parte del comité de conciliación y defensa judicial </t>
  </si>
  <si>
    <t>Actualizar e implementa periódicamente las políticas prevención del daño antijuridico</t>
  </si>
  <si>
    <t xml:space="preserve">Comision de personal </t>
  </si>
  <si>
    <t>Velar por el cumplimiento de los acuerdos de confidencialidad y términos de uso de la información pactada con los participantes en los procesos de reconstrucción de memoria histórica.</t>
  </si>
  <si>
    <t>Incorporar cláusulas de confidencialidad y de entrega de la información de las investigaciones en los contratos de prestación de servicio.</t>
  </si>
  <si>
    <t xml:space="preserve">Realizar acompañamiento sobre la organización y manejo de la información de las investigaciones, según los parámetros establecidos en el archivo general de la nación </t>
  </si>
  <si>
    <t>Realizar la revisión de cumplimiento de requisitos de la hoja de vida contra manual de funciones.</t>
  </si>
  <si>
    <t>Evidenciar por correo electrónico del proceso que se lleve a cabo para proveer el empleo.</t>
  </si>
  <si>
    <t>Diligenciar objetivamente el formato de análisis de hoja de vida que se aplica al personal seleccionado que reposa en la historia laboral</t>
  </si>
  <si>
    <t xml:space="preserve">Incluir en la inducción institucional temas de reserva de información </t>
  </si>
  <si>
    <t xml:space="preserve">Líder de talento humano y líder de sistemas  </t>
  </si>
  <si>
    <t xml:space="preserve">Líder de sistemas </t>
  </si>
  <si>
    <t xml:space="preserve">Implementar el código de integridad </t>
  </si>
  <si>
    <t xml:space="preserve">Líder jurídico </t>
  </si>
  <si>
    <t xml:space="preserve">Líder de planeación y calidad </t>
  </si>
  <si>
    <t>Evaluar el avance en la implementación de las acciones del código de integridad.</t>
  </si>
  <si>
    <t xml:space="preserve">Líder de activos fijos </t>
  </si>
  <si>
    <t xml:space="preserve">Líder de la oficina jurídica </t>
  </si>
  <si>
    <t>Líder de talento humano</t>
  </si>
  <si>
    <t xml:space="preserve">Líder de gestión documental </t>
  </si>
  <si>
    <t xml:space="preserve">GESTIÓN DE EVENTOS INSTITUCIONALES </t>
  </si>
  <si>
    <t xml:space="preserve">PROCESO </t>
  </si>
  <si>
    <t xml:space="preserve">UNIDAD </t>
  </si>
  <si>
    <t xml:space="preserve">FECHA DE IDENTIFICACIÓN </t>
  </si>
  <si>
    <t>FECHA DE MATERIALIZACIÓN</t>
  </si>
  <si>
    <t>NOMBRE DE RIESGO MATERIALIZADO</t>
  </si>
  <si>
    <t xml:space="preserve">CAUSA QUE PROVOCADO LA MATERIALIZACIÓN  </t>
  </si>
  <si>
    <t xml:space="preserve">DESCRIPCIÓN DE LA MATERIALIZACIÓN </t>
  </si>
  <si>
    <t xml:space="preserve">CONSECUENCIA </t>
  </si>
  <si>
    <t>GestiónFinanciera</t>
  </si>
  <si>
    <t xml:space="preserve">Costos </t>
  </si>
  <si>
    <t>Planificación del SIG</t>
  </si>
  <si>
    <t>Comunicaciones</t>
  </si>
  <si>
    <t>Mercadeo de Servicios de Salud</t>
  </si>
  <si>
    <t>Gestión de Talento Humano</t>
  </si>
  <si>
    <t>Ingreso al Servicio</t>
  </si>
  <si>
    <t>Atención en Salud</t>
  </si>
  <si>
    <t>Gestión Financiera</t>
  </si>
  <si>
    <t>Gestión de Ambiente Físico</t>
  </si>
  <si>
    <t>Gestión Jurídica</t>
  </si>
  <si>
    <t>Gestión de Compras</t>
  </si>
  <si>
    <t>Sistemas de Información</t>
  </si>
  <si>
    <t>Atención al Ciudadano</t>
  </si>
  <si>
    <t>Gestión Docencia Servicio</t>
  </si>
  <si>
    <t>Mejora Continua</t>
  </si>
  <si>
    <t>Direccionamientoygerencia</t>
  </si>
  <si>
    <t xml:space="preserve">Direccionamiento y gerencia </t>
  </si>
  <si>
    <t xml:space="preserve">Mercadeo de Servicios de Salud </t>
  </si>
  <si>
    <t xml:space="preserve">Gestión de Talento Humano </t>
  </si>
  <si>
    <t xml:space="preserve">Consulta Externa </t>
  </si>
  <si>
    <t xml:space="preserve">Gestión de Ambiente Físico </t>
  </si>
  <si>
    <t xml:space="preserve">Gestión de Compras </t>
  </si>
  <si>
    <t>Indicadores de calidad</t>
  </si>
  <si>
    <t>Biomedicina</t>
  </si>
  <si>
    <t xml:space="preserve">Gestión Docencia Servicio </t>
  </si>
  <si>
    <t xml:space="preserve">Control Interno </t>
  </si>
  <si>
    <t xml:space="preserve">Mejora Continua </t>
  </si>
  <si>
    <t>PlanificacióndelSIG</t>
  </si>
  <si>
    <t xml:space="preserve">Urgencias </t>
  </si>
  <si>
    <t xml:space="preserve">Presupuesto </t>
  </si>
  <si>
    <t xml:space="preserve">Gestion documental </t>
  </si>
  <si>
    <t>Infraestructura tecnologica</t>
  </si>
  <si>
    <t xml:space="preserve">PAMEC </t>
  </si>
  <si>
    <t xml:space="preserve">Hopitalizacion </t>
  </si>
  <si>
    <t xml:space="preserve">Cuentas medicas </t>
  </si>
  <si>
    <t>MercadeodeServiciosdeSalud</t>
  </si>
  <si>
    <t>UCI-UCE</t>
  </si>
  <si>
    <t xml:space="preserve">Facturacion </t>
  </si>
  <si>
    <t>GestióndeTalentoHumano</t>
  </si>
  <si>
    <t xml:space="preserve">Cirugia </t>
  </si>
  <si>
    <t xml:space="preserve">Cartera </t>
  </si>
  <si>
    <t>IngresoalServicio</t>
  </si>
  <si>
    <t xml:space="preserve">Transporte Asistencial </t>
  </si>
  <si>
    <t xml:space="preserve">Glosas y devoluciones </t>
  </si>
  <si>
    <t>AtenciónenSalud</t>
  </si>
  <si>
    <t xml:space="preserve">Tesoreria </t>
  </si>
  <si>
    <t>Apoyoenatenciónensalud</t>
  </si>
  <si>
    <t xml:space="preserve">Contabilidad </t>
  </si>
  <si>
    <t>Conciliaciones</t>
  </si>
  <si>
    <t>GestióndeAmbienteFísico</t>
  </si>
  <si>
    <t>GestiónJurídica</t>
  </si>
  <si>
    <t>GestióndeCompras</t>
  </si>
  <si>
    <t>SistemasdeInformación</t>
  </si>
  <si>
    <t>AtenciónalCiudadano</t>
  </si>
  <si>
    <t>Gestióndelatecnología</t>
  </si>
  <si>
    <t>GestiónDocenciaServicio</t>
  </si>
  <si>
    <t>Evaluacióndeldesempeñoinstitucional</t>
  </si>
  <si>
    <t>MejoraContinua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</si>
</sst>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8"/>
      <name val="Arial"/>
      <family val="2"/>
    </font>
    <font>
      <b/>
      <sz val="20"/>
      <color rgb="FF000000"/>
      <name val="Arial Narrow"/>
      <family val="2"/>
    </font>
    <font>
      <sz val="20"/>
      <color rgb="FF000000"/>
      <name val="Arial Narrow"/>
      <family val="2"/>
    </font>
    <font>
      <sz val="20"/>
      <color rgb="FFFFFFFF"/>
      <name val="Arial Narrow"/>
      <family val="2"/>
    </font>
    <font>
      <sz val="11"/>
      <name val="Calibri"/>
      <family val="2"/>
      <scheme val="minor"/>
    </font>
    <font>
      <b/>
      <sz val="11"/>
      <color theme="1"/>
      <name val="Arial Narrow"/>
      <family val="2"/>
    </font>
    <font>
      <sz val="26"/>
      <color rgb="FF000000"/>
      <name val="Arial Narrow"/>
      <family val="2"/>
    </font>
    <font>
      <sz val="26"/>
      <color rgb="FFFFFFFF"/>
      <name val="Arial Narrow"/>
      <family val="2"/>
    </font>
    <font>
      <b/>
      <sz val="24"/>
      <color theme="1"/>
      <name val="Arial Narrow"/>
      <family val="2"/>
    </font>
    <font>
      <sz val="24"/>
      <color theme="1"/>
      <name val="Calibri"/>
      <family val="2"/>
      <scheme val="minor"/>
    </font>
    <font>
      <b/>
      <sz val="22"/>
      <color theme="1"/>
      <name val="Arial Narrow"/>
      <family val="2"/>
    </font>
    <font>
      <b/>
      <sz val="40"/>
      <color rgb="FF000000"/>
      <name val="Calibri"/>
      <family val="2"/>
    </font>
    <font>
      <sz val="28"/>
      <color theme="1"/>
      <name val="Calibri"/>
      <family val="2"/>
      <scheme val="minor"/>
    </font>
    <font>
      <b/>
      <sz val="28"/>
      <color rgb="FF000000"/>
      <name val="Calibri"/>
      <family val="2"/>
    </font>
    <font>
      <b/>
      <sz val="36"/>
      <color rgb="FF000000"/>
      <name val="Calibri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48"/>
      <color rgb="FF002060"/>
      <name val="Arial Narrow"/>
      <family val="2"/>
    </font>
    <font>
      <sz val="10"/>
      <color rgb="FF002060"/>
      <name val="Arial Narrow"/>
      <family val="2"/>
    </font>
    <font>
      <sz val="11"/>
      <color rgb="FF002060"/>
      <name val="Calibri"/>
      <family val="2"/>
      <scheme val="minor"/>
    </font>
    <font>
      <sz val="10"/>
      <color theme="1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C000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theme="9" tint="-0.24994659260841701"/>
      </left>
      <right/>
      <top style="dashed">
        <color theme="9" tint="-0.24994659260841701"/>
      </top>
      <bottom style="dashed">
        <color theme="9" tint="-0.24994659260841701"/>
      </bottom>
      <diagonal/>
    </border>
    <border>
      <left/>
      <right style="dashed">
        <color theme="9" tint="-0.24994659260841701"/>
      </right>
      <top style="dashed">
        <color theme="9" tint="-0.24994659260841701"/>
      </top>
      <bottom style="dashed">
        <color theme="9" tint="-0.24994659260841701"/>
      </bottom>
      <diagonal/>
    </border>
    <border>
      <left/>
      <right/>
      <top style="dashed">
        <color theme="9" tint="-0.24994659260841701"/>
      </top>
      <bottom style="dashed">
        <color theme="9" tint="-0.24994659260841701"/>
      </bottom>
      <diagonal/>
    </border>
    <border>
      <left style="dashed">
        <color theme="9" tint="-0.24994659260841701"/>
      </left>
      <right/>
      <top/>
      <bottom/>
      <diagonal/>
    </border>
    <border>
      <left/>
      <right style="dashed">
        <color theme="9" tint="-0.2499465926084170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rgb="FFF79646"/>
      </left>
      <right style="dotted">
        <color rgb="FFF79646"/>
      </right>
      <top/>
      <bottom style="dotted">
        <color rgb="FFF79646"/>
      </bottom>
      <diagonal/>
    </border>
    <border>
      <left style="dotted">
        <color rgb="FFF79646"/>
      </left>
      <right style="dotted">
        <color rgb="FFF79646"/>
      </right>
      <top style="dotted">
        <color rgb="FFF79646"/>
      </top>
      <bottom style="dotted">
        <color rgb="FFF79646"/>
      </bottom>
      <diagonal/>
    </border>
    <border>
      <left/>
      <right/>
      <top/>
      <bottom style="dotted">
        <color rgb="FFF79646"/>
      </bottom>
      <diagonal/>
    </border>
    <border>
      <left style="dotted">
        <color rgb="FFF79646"/>
      </left>
      <right style="dotted">
        <color rgb="FFF79646"/>
      </right>
      <top style="dotted">
        <color rgb="FFF79646"/>
      </top>
      <bottom/>
      <diagonal/>
    </border>
    <border>
      <left/>
      <right/>
      <top style="dotted">
        <color rgb="FFF79646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ashed">
        <color theme="9" tint="-0.24994659260841701"/>
      </right>
      <top style="medium">
        <color indexed="64"/>
      </top>
      <bottom/>
      <diagonal/>
    </border>
    <border>
      <left style="dashed">
        <color theme="9" tint="-0.24994659260841701"/>
      </left>
      <right/>
      <top style="medium">
        <color indexed="64"/>
      </top>
      <bottom style="dashed">
        <color theme="9" tint="-0.24994659260841701"/>
      </bottom>
      <diagonal/>
    </border>
    <border>
      <left/>
      <right/>
      <top style="medium">
        <color indexed="64"/>
      </top>
      <bottom style="dashed">
        <color theme="9" tint="-0.24994659260841701"/>
      </bottom>
      <diagonal/>
    </border>
    <border>
      <left/>
      <right style="dashed">
        <color theme="9" tint="-0.24994659260841701"/>
      </right>
      <top style="medium">
        <color indexed="64"/>
      </top>
      <bottom style="dashed">
        <color theme="9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theme="9" tint="-0.24994659260841701"/>
      </bottom>
      <diagonal/>
    </border>
    <border>
      <left/>
      <right style="medium">
        <color indexed="64"/>
      </right>
      <top style="dashed">
        <color theme="9" tint="-0.24994659260841701"/>
      </top>
      <bottom style="dashed">
        <color theme="9" tint="-0.24994659260841701"/>
      </bottom>
      <diagonal/>
    </border>
    <border>
      <left/>
      <right style="dashed">
        <color theme="9" tint="-0.24994659260841701"/>
      </right>
      <top/>
      <bottom style="medium">
        <color indexed="64"/>
      </bottom>
      <diagonal/>
    </border>
    <border>
      <left style="dashed">
        <color theme="9" tint="-0.24994659260841701"/>
      </left>
      <right/>
      <top style="dashed">
        <color theme="9" tint="-0.24994659260841701"/>
      </top>
      <bottom style="medium">
        <color indexed="64"/>
      </bottom>
      <diagonal/>
    </border>
    <border>
      <left/>
      <right/>
      <top style="dashed">
        <color theme="9" tint="-0.24994659260841701"/>
      </top>
      <bottom style="medium">
        <color indexed="64"/>
      </bottom>
      <diagonal/>
    </border>
    <border>
      <left/>
      <right style="dashed">
        <color theme="9" tint="-0.24994659260841701"/>
      </right>
      <top style="dashed">
        <color theme="9" tint="-0.24994659260841701"/>
      </top>
      <bottom style="medium">
        <color indexed="64"/>
      </bottom>
      <diagonal/>
    </border>
    <border>
      <left/>
      <right style="medium">
        <color indexed="64"/>
      </right>
      <top style="dashed">
        <color theme="9" tint="-0.2499465926084170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4">
    <xf numFmtId="0" fontId="0" fillId="0" borderId="0" xfId="0"/>
    <xf numFmtId="0" fontId="4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Alignment="1">
      <alignment horizontal="center"/>
    </xf>
    <xf numFmtId="0" fontId="3" fillId="0" borderId="0" xfId="0" applyFont="1"/>
    <xf numFmtId="0" fontId="3" fillId="6" borderId="4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0" fillId="2" borderId="0" xfId="0" applyFill="1"/>
    <xf numFmtId="0" fontId="5" fillId="0" borderId="0" xfId="0" applyFont="1" applyAlignment="1">
      <alignment horizontal="center" vertical="center" wrapText="1"/>
    </xf>
    <xf numFmtId="0" fontId="6" fillId="8" borderId="0" xfId="0" applyFont="1" applyFill="1" applyAlignment="1">
      <alignment horizontal="center" vertical="center" wrapText="1" readingOrder="1"/>
    </xf>
    <xf numFmtId="0" fontId="7" fillId="5" borderId="19" xfId="0" applyFont="1" applyFill="1" applyBorder="1" applyAlignment="1">
      <alignment horizontal="center" vertical="center" wrapText="1" readingOrder="1"/>
    </xf>
    <xf numFmtId="0" fontId="7" fillId="0" borderId="19" xfId="0" applyFont="1" applyBorder="1" applyAlignment="1">
      <alignment horizontal="justify" vertical="center" wrapText="1" readingOrder="1"/>
    </xf>
    <xf numFmtId="9" fontId="7" fillId="0" borderId="19" xfId="0" applyNumberFormat="1" applyFont="1" applyBorder="1" applyAlignment="1">
      <alignment horizontal="center" vertical="center" wrapText="1" readingOrder="1"/>
    </xf>
    <xf numFmtId="0" fontId="7" fillId="4" borderId="20" xfId="0" applyFont="1" applyFill="1" applyBorder="1" applyAlignment="1">
      <alignment horizontal="center" vertical="center" wrapText="1" readingOrder="1"/>
    </xf>
    <xf numFmtId="0" fontId="7" fillId="0" borderId="20" xfId="0" applyFont="1" applyBorder="1" applyAlignment="1">
      <alignment horizontal="justify" vertical="center" wrapText="1" readingOrder="1"/>
    </xf>
    <xf numFmtId="9" fontId="7" fillId="0" borderId="20" xfId="0" applyNumberFormat="1" applyFont="1" applyBorder="1" applyAlignment="1">
      <alignment horizontal="center" vertical="center" wrapText="1" readingOrder="1"/>
    </xf>
    <xf numFmtId="0" fontId="7" fillId="9" borderId="20" xfId="0" applyFont="1" applyFill="1" applyBorder="1" applyAlignment="1">
      <alignment horizontal="center" vertical="center" wrapText="1" readingOrder="1"/>
    </xf>
    <xf numFmtId="0" fontId="7" fillId="10" borderId="20" xfId="0" applyFont="1" applyFill="1" applyBorder="1" applyAlignment="1">
      <alignment horizontal="center" vertical="center" wrapText="1" readingOrder="1"/>
    </xf>
    <xf numFmtId="0" fontId="8" fillId="3" borderId="20" xfId="0" applyFont="1" applyFill="1" applyBorder="1" applyAlignment="1">
      <alignment horizontal="center" vertical="center" wrapText="1" readingOrder="1"/>
    </xf>
    <xf numFmtId="0" fontId="9" fillId="2" borderId="0" xfId="0" applyFont="1" applyFill="1"/>
    <xf numFmtId="0" fontId="10" fillId="2" borderId="0" xfId="0" applyFont="1" applyFill="1" applyAlignment="1">
      <alignment horizontal="left" vertical="center"/>
    </xf>
    <xf numFmtId="0" fontId="0" fillId="2" borderId="0" xfId="0" applyFill="1" applyAlignment="1"/>
    <xf numFmtId="0" fontId="0" fillId="0" borderId="0" xfId="0" applyAlignment="1"/>
    <xf numFmtId="0" fontId="9" fillId="0" borderId="0" xfId="0" applyFont="1" applyAlignment="1"/>
    <xf numFmtId="0" fontId="13" fillId="0" borderId="0" xfId="0" applyFont="1" applyAlignment="1">
      <alignment vertical="center"/>
    </xf>
    <xf numFmtId="0" fontId="14" fillId="2" borderId="0" xfId="0" applyFont="1" applyFill="1" applyAlignment="1"/>
    <xf numFmtId="0" fontId="13" fillId="0" borderId="0" xfId="0" applyFont="1" applyAlignment="1">
      <alignment horizontal="left" vertical="center"/>
    </xf>
    <xf numFmtId="0" fontId="6" fillId="8" borderId="0" xfId="0" applyFont="1" applyFill="1" applyAlignment="1">
      <alignment horizontal="center" vertical="center" readingOrder="1"/>
    </xf>
    <xf numFmtId="0" fontId="6" fillId="8" borderId="0" xfId="0" applyFont="1" applyFill="1" applyAlignment="1">
      <alignment vertical="center" wrapText="1" readingOrder="1"/>
    </xf>
    <xf numFmtId="0" fontId="6" fillId="8" borderId="21" xfId="0" applyFont="1" applyFill="1" applyBorder="1" applyAlignment="1">
      <alignment horizontal="center" vertical="center" readingOrder="1"/>
    </xf>
    <xf numFmtId="0" fontId="6" fillId="8" borderId="21" xfId="0" applyFont="1" applyFill="1" applyBorder="1" applyAlignment="1">
      <alignment vertical="center" wrapText="1" readingOrder="1"/>
    </xf>
    <xf numFmtId="0" fontId="7" fillId="0" borderId="20" xfId="0" applyFont="1" applyBorder="1" applyAlignment="1">
      <alignment horizontal="left" vertical="center" readingOrder="1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0" fillId="2" borderId="0" xfId="0" applyFont="1" applyFill="1" applyAlignment="1">
      <alignment vertical="center"/>
    </xf>
    <xf numFmtId="0" fontId="4" fillId="0" borderId="40" xfId="0" applyFont="1" applyBorder="1" applyAlignment="1">
      <alignment horizontal="center"/>
    </xf>
    <xf numFmtId="0" fontId="4" fillId="0" borderId="40" xfId="0" applyFont="1" applyBorder="1"/>
    <xf numFmtId="0" fontId="4" fillId="0" borderId="0" xfId="0" applyFont="1" applyBorder="1"/>
    <xf numFmtId="0" fontId="4" fillId="0" borderId="1" xfId="0" applyFont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4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/>
    <xf numFmtId="0" fontId="3" fillId="6" borderId="48" xfId="0" applyFont="1" applyFill="1" applyBorder="1" applyAlignment="1">
      <alignment horizontal="left" vertical="center"/>
    </xf>
    <xf numFmtId="0" fontId="3" fillId="6" borderId="49" xfId="0" applyFont="1" applyFill="1" applyBorder="1" applyAlignment="1">
      <alignment horizontal="left" vertical="center"/>
    </xf>
    <xf numFmtId="0" fontId="4" fillId="0" borderId="31" xfId="0" applyFont="1" applyBorder="1"/>
    <xf numFmtId="0" fontId="4" fillId="0" borderId="24" xfId="0" applyFont="1" applyBorder="1"/>
    <xf numFmtId="0" fontId="3" fillId="0" borderId="40" xfId="0" applyFont="1" applyBorder="1" applyAlignment="1">
      <alignment vertical="center"/>
    </xf>
    <xf numFmtId="0" fontId="3" fillId="2" borderId="0" xfId="0" applyFont="1" applyFill="1"/>
    <xf numFmtId="0" fontId="3" fillId="0" borderId="0" xfId="0" applyFont="1" applyBorder="1"/>
    <xf numFmtId="0" fontId="3" fillId="0" borderId="40" xfId="0" applyFont="1" applyBorder="1"/>
    <xf numFmtId="0" fontId="3" fillId="0" borderId="1" xfId="0" applyFont="1" applyBorder="1"/>
    <xf numFmtId="0" fontId="21" fillId="0" borderId="1" xfId="0" applyFont="1" applyBorder="1"/>
    <xf numFmtId="0" fontId="21" fillId="0" borderId="0" xfId="0" applyFont="1"/>
    <xf numFmtId="0" fontId="3" fillId="6" borderId="56" xfId="0" applyFont="1" applyFill="1" applyBorder="1" applyAlignment="1">
      <alignment horizontal="center" vertical="center" wrapText="1"/>
    </xf>
    <xf numFmtId="0" fontId="3" fillId="6" borderId="60" xfId="0" applyFont="1" applyFill="1" applyBorder="1" applyAlignment="1">
      <alignment horizontal="left" vertical="center"/>
    </xf>
    <xf numFmtId="0" fontId="3" fillId="6" borderId="61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/>
    </xf>
    <xf numFmtId="0" fontId="24" fillId="2" borderId="0" xfId="0" applyFont="1" applyFill="1"/>
    <xf numFmtId="0" fontId="25" fillId="0" borderId="0" xfId="0" applyFont="1"/>
    <xf numFmtId="0" fontId="26" fillId="2" borderId="0" xfId="0" applyFont="1" applyFill="1"/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/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48" xfId="0" applyFont="1" applyFill="1" applyBorder="1" applyAlignment="1" applyProtection="1">
      <alignment horizontal="left" vertical="center" wrapText="1"/>
      <protection locked="0"/>
    </xf>
    <xf numFmtId="0" fontId="4" fillId="2" borderId="49" xfId="0" applyFont="1" applyFill="1" applyBorder="1" applyAlignment="1" applyProtection="1">
      <alignment horizontal="left" vertical="center" wrapText="1"/>
      <protection locked="0"/>
    </xf>
    <xf numFmtId="0" fontId="4" fillId="2" borderId="57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58" xfId="0" applyFont="1" applyFill="1" applyBorder="1" applyAlignment="1" applyProtection="1">
      <alignment horizontal="left" vertical="center" wrapText="1"/>
      <protection locked="0"/>
    </xf>
    <xf numFmtId="0" fontId="4" fillId="2" borderId="60" xfId="0" applyFont="1" applyFill="1" applyBorder="1" applyAlignment="1" applyProtection="1">
      <alignment horizontal="left" vertical="center" wrapText="1"/>
      <protection locked="0"/>
    </xf>
    <xf numFmtId="0" fontId="4" fillId="2" borderId="61" xfId="0" applyFont="1" applyFill="1" applyBorder="1" applyAlignment="1" applyProtection="1">
      <alignment horizontal="left" vertical="center" wrapText="1"/>
      <protection locked="0"/>
    </xf>
    <xf numFmtId="0" fontId="4" fillId="2" borderId="63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0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6" borderId="51" xfId="0" applyFont="1" applyFill="1" applyBorder="1" applyAlignment="1">
      <alignment horizontal="center" vertical="center"/>
    </xf>
    <xf numFmtId="0" fontId="3" fillId="6" borderId="52" xfId="0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50" xfId="0" applyFont="1" applyFill="1" applyBorder="1" applyAlignment="1" applyProtection="1">
      <alignment horizontal="left" vertical="center" wrapText="1"/>
      <protection locked="0"/>
    </xf>
    <xf numFmtId="0" fontId="4" fillId="2" borderId="62" xfId="0" applyFont="1" applyFill="1" applyBorder="1" applyAlignment="1" applyProtection="1">
      <alignment horizontal="left" vertical="center" wrapText="1"/>
      <protection locked="0"/>
    </xf>
    <xf numFmtId="0" fontId="4" fillId="0" borderId="2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3" fillId="6" borderId="53" xfId="0" applyFont="1" applyFill="1" applyBorder="1" applyAlignment="1">
      <alignment horizontal="center" vertical="center"/>
    </xf>
    <xf numFmtId="0" fontId="3" fillId="6" borderId="51" xfId="0" applyFont="1" applyFill="1" applyBorder="1" applyAlignment="1">
      <alignment horizontal="center" vertical="center" wrapText="1"/>
    </xf>
    <xf numFmtId="0" fontId="3" fillId="6" borderId="53" xfId="0" applyFont="1" applyFill="1" applyBorder="1" applyAlignment="1">
      <alignment horizontal="center" vertical="center" wrapText="1"/>
    </xf>
    <xf numFmtId="0" fontId="3" fillId="7" borderId="40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40" xfId="0" applyFont="1" applyFill="1" applyBorder="1" applyAlignment="1">
      <alignment horizont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2" xfId="0" applyFont="1" applyBorder="1" applyAlignment="1">
      <alignment horizontal="center" vertical="center" readingOrder="1"/>
    </xf>
    <xf numFmtId="0" fontId="7" fillId="0" borderId="19" xfId="0" applyFont="1" applyBorder="1" applyAlignment="1">
      <alignment horizontal="center" vertical="center" readingOrder="1"/>
    </xf>
    <xf numFmtId="0" fontId="11" fillId="9" borderId="22" xfId="0" applyFont="1" applyFill="1" applyBorder="1" applyAlignment="1">
      <alignment horizontal="center" vertical="center" readingOrder="1"/>
    </xf>
    <xf numFmtId="0" fontId="11" fillId="9" borderId="19" xfId="0" applyFont="1" applyFill="1" applyBorder="1" applyAlignment="1">
      <alignment horizontal="center" vertical="center" readingOrder="1"/>
    </xf>
    <xf numFmtId="0" fontId="11" fillId="10" borderId="22" xfId="0" applyFont="1" applyFill="1" applyBorder="1" applyAlignment="1">
      <alignment horizontal="center" vertical="center" readingOrder="1"/>
    </xf>
    <xf numFmtId="0" fontId="11" fillId="10" borderId="19" xfId="0" applyFont="1" applyFill="1" applyBorder="1" applyAlignment="1">
      <alignment horizontal="center" vertical="center" readingOrder="1"/>
    </xf>
    <xf numFmtId="0" fontId="12" fillId="3" borderId="23" xfId="0" applyFont="1" applyFill="1" applyBorder="1" applyAlignment="1">
      <alignment horizontal="center" vertical="center" readingOrder="1"/>
    </xf>
    <xf numFmtId="0" fontId="12" fillId="3" borderId="0" xfId="0" applyFont="1" applyFill="1" applyBorder="1" applyAlignment="1">
      <alignment horizontal="center" vertical="center" readingOrder="1"/>
    </xf>
    <xf numFmtId="0" fontId="15" fillId="0" borderId="0" xfId="0" applyFont="1" applyAlignment="1">
      <alignment horizontal="center" vertical="center" wrapText="1"/>
    </xf>
    <xf numFmtId="0" fontId="16" fillId="12" borderId="0" xfId="0" applyFont="1" applyFill="1" applyAlignment="1">
      <alignment horizontal="center" vertical="center" wrapText="1" readingOrder="1"/>
    </xf>
    <xf numFmtId="0" fontId="16" fillId="12" borderId="0" xfId="0" applyFont="1" applyFill="1" applyAlignment="1">
      <alignment horizontal="center" vertical="center" textRotation="90" wrapText="1" readingOrder="1"/>
    </xf>
    <xf numFmtId="0" fontId="16" fillId="12" borderId="24" xfId="0" applyFont="1" applyFill="1" applyBorder="1" applyAlignment="1">
      <alignment horizontal="center" vertical="center" textRotation="90" wrapText="1" readingOrder="1"/>
    </xf>
    <xf numFmtId="0" fontId="17" fillId="0" borderId="25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8" fillId="13" borderId="25" xfId="0" applyFont="1" applyFill="1" applyBorder="1" applyAlignment="1" applyProtection="1">
      <alignment horizontal="center" vertical="center" wrapText="1" readingOrder="1"/>
      <protection hidden="1"/>
    </xf>
    <xf numFmtId="0" fontId="18" fillId="13" borderId="26" xfId="0" applyFont="1" applyFill="1" applyBorder="1" applyAlignment="1" applyProtection="1">
      <alignment horizontal="center" vertical="center" wrapText="1" readingOrder="1"/>
      <protection hidden="1"/>
    </xf>
    <xf numFmtId="0" fontId="18" fillId="13" borderId="31" xfId="0" applyFont="1" applyFill="1" applyBorder="1" applyAlignment="1" applyProtection="1">
      <alignment horizontal="center" vertical="center" wrapText="1" readingOrder="1"/>
      <protection hidden="1"/>
    </xf>
    <xf numFmtId="0" fontId="18" fillId="13" borderId="0" xfId="0" applyFont="1" applyFill="1" applyBorder="1" applyAlignment="1" applyProtection="1">
      <alignment horizontal="center" vertical="center" wrapText="1" readingOrder="1"/>
      <protection hidden="1"/>
    </xf>
    <xf numFmtId="0" fontId="18" fillId="13" borderId="27" xfId="0" applyFont="1" applyFill="1" applyBorder="1" applyAlignment="1" applyProtection="1">
      <alignment horizontal="center" vertical="center" wrapText="1" readingOrder="1"/>
      <protection hidden="1"/>
    </xf>
    <xf numFmtId="0" fontId="18" fillId="13" borderId="24" xfId="0" applyFont="1" applyFill="1" applyBorder="1" applyAlignment="1" applyProtection="1">
      <alignment horizontal="center" vertical="center" wrapText="1" readingOrder="1"/>
      <protection hidden="1"/>
    </xf>
    <xf numFmtId="0" fontId="18" fillId="13" borderId="0" xfId="0" applyFont="1" applyFill="1" applyAlignment="1" applyProtection="1">
      <alignment horizontal="center" vertical="center" wrapText="1" readingOrder="1"/>
      <protection hidden="1"/>
    </xf>
    <xf numFmtId="0" fontId="18" fillId="14" borderId="25" xfId="0" applyFont="1" applyFill="1" applyBorder="1" applyAlignment="1" applyProtection="1">
      <alignment horizontal="center" wrapText="1" readingOrder="1"/>
      <protection hidden="1"/>
    </xf>
    <xf numFmtId="0" fontId="18" fillId="14" borderId="26" xfId="0" applyFont="1" applyFill="1" applyBorder="1" applyAlignment="1" applyProtection="1">
      <alignment horizontal="center" wrapText="1" readingOrder="1"/>
      <protection hidden="1"/>
    </xf>
    <xf numFmtId="0" fontId="18" fillId="14" borderId="31" xfId="0" applyFont="1" applyFill="1" applyBorder="1" applyAlignment="1" applyProtection="1">
      <alignment horizontal="center" wrapText="1" readingOrder="1"/>
      <protection hidden="1"/>
    </xf>
    <xf numFmtId="0" fontId="18" fillId="14" borderId="0" xfId="0" applyFont="1" applyFill="1" applyAlignment="1" applyProtection="1">
      <alignment horizontal="center" wrapText="1" readingOrder="1"/>
      <protection hidden="1"/>
    </xf>
    <xf numFmtId="0" fontId="18" fillId="14" borderId="27" xfId="0" applyFont="1" applyFill="1" applyBorder="1" applyAlignment="1" applyProtection="1">
      <alignment horizontal="center" wrapText="1" readingOrder="1"/>
      <protection hidden="1"/>
    </xf>
    <xf numFmtId="0" fontId="18" fillId="14" borderId="24" xfId="0" applyFont="1" applyFill="1" applyBorder="1" applyAlignment="1" applyProtection="1">
      <alignment horizontal="center" wrapText="1" readingOrder="1"/>
      <protection hidden="1"/>
    </xf>
    <xf numFmtId="0" fontId="19" fillId="14" borderId="28" xfId="0" applyFont="1" applyFill="1" applyBorder="1" applyAlignment="1">
      <alignment horizontal="center" vertical="center" wrapText="1" readingOrder="1"/>
    </xf>
    <xf numFmtId="0" fontId="19" fillId="14" borderId="29" xfId="0" applyFont="1" applyFill="1" applyBorder="1" applyAlignment="1">
      <alignment horizontal="center" vertical="center" wrapText="1" readingOrder="1"/>
    </xf>
    <xf numFmtId="0" fontId="19" fillId="14" borderId="30" xfId="0" applyFont="1" applyFill="1" applyBorder="1" applyAlignment="1">
      <alignment horizontal="center" vertical="center" wrapText="1" readingOrder="1"/>
    </xf>
    <xf numFmtId="0" fontId="19" fillId="14" borderId="32" xfId="0" applyFont="1" applyFill="1" applyBorder="1" applyAlignment="1">
      <alignment horizontal="center" vertical="center" wrapText="1" readingOrder="1"/>
    </xf>
    <xf numFmtId="0" fontId="19" fillId="14" borderId="0" xfId="0" applyFont="1" applyFill="1" applyAlignment="1">
      <alignment horizontal="center" vertical="center" wrapText="1" readingOrder="1"/>
    </xf>
    <xf numFmtId="0" fontId="19" fillId="14" borderId="33" xfId="0" applyFont="1" applyFill="1" applyBorder="1" applyAlignment="1">
      <alignment horizontal="center" vertical="center" wrapText="1" readingOrder="1"/>
    </xf>
    <xf numFmtId="0" fontId="19" fillId="14" borderId="37" xfId="0" applyFont="1" applyFill="1" applyBorder="1" applyAlignment="1">
      <alignment horizontal="center" vertical="center" wrapText="1" readingOrder="1"/>
    </xf>
    <xf numFmtId="0" fontId="19" fillId="14" borderId="38" xfId="0" applyFont="1" applyFill="1" applyBorder="1" applyAlignment="1">
      <alignment horizontal="center" vertical="center" wrapText="1" readingOrder="1"/>
    </xf>
    <xf numFmtId="0" fontId="19" fillId="14" borderId="39" xfId="0" applyFont="1" applyFill="1" applyBorder="1" applyAlignment="1">
      <alignment horizontal="center" vertical="center" wrapText="1" readingOrder="1"/>
    </xf>
    <xf numFmtId="0" fontId="18" fillId="14" borderId="35" xfId="0" applyFont="1" applyFill="1" applyBorder="1" applyAlignment="1" applyProtection="1">
      <alignment horizontal="center" wrapText="1" readingOrder="1"/>
      <protection hidden="1"/>
    </xf>
    <xf numFmtId="0" fontId="18" fillId="14" borderId="36" xfId="0" applyFont="1" applyFill="1" applyBorder="1" applyAlignment="1" applyProtection="1">
      <alignment horizontal="center" wrapText="1" readingOrder="1"/>
      <protection hidden="1"/>
    </xf>
    <xf numFmtId="0" fontId="18" fillId="11" borderId="25" xfId="0" applyFont="1" applyFill="1" applyBorder="1" applyAlignment="1" applyProtection="1">
      <alignment horizontal="center" wrapText="1" readingOrder="1"/>
      <protection hidden="1"/>
    </xf>
    <xf numFmtId="0" fontId="18" fillId="11" borderId="26" xfId="0" applyFont="1" applyFill="1" applyBorder="1" applyAlignment="1" applyProtection="1">
      <alignment horizontal="center" wrapText="1" readingOrder="1"/>
      <protection hidden="1"/>
    </xf>
    <xf numFmtId="0" fontId="18" fillId="11" borderId="31" xfId="0" applyFont="1" applyFill="1" applyBorder="1" applyAlignment="1" applyProtection="1">
      <alignment horizontal="center" wrapText="1" readingOrder="1"/>
      <protection hidden="1"/>
    </xf>
    <xf numFmtId="0" fontId="18" fillId="11" borderId="0" xfId="0" applyFont="1" applyFill="1" applyBorder="1" applyAlignment="1" applyProtection="1">
      <alignment horizontal="center" wrapText="1" readingOrder="1"/>
      <protection hidden="1"/>
    </xf>
    <xf numFmtId="0" fontId="18" fillId="11" borderId="27" xfId="0" applyFont="1" applyFill="1" applyBorder="1" applyAlignment="1" applyProtection="1">
      <alignment horizontal="center" wrapText="1" readingOrder="1"/>
      <protection hidden="1"/>
    </xf>
    <xf numFmtId="0" fontId="18" fillId="11" borderId="24" xfId="0" applyFont="1" applyFill="1" applyBorder="1" applyAlignment="1" applyProtection="1">
      <alignment horizontal="center" wrapText="1" readingOrder="1"/>
      <protection hidden="1"/>
    </xf>
    <xf numFmtId="0" fontId="18" fillId="11" borderId="0" xfId="0" applyFont="1" applyFill="1" applyAlignment="1" applyProtection="1">
      <alignment horizontal="center" wrapText="1" readingOrder="1"/>
      <protection hidden="1"/>
    </xf>
    <xf numFmtId="0" fontId="18" fillId="14" borderId="34" xfId="0" applyFont="1" applyFill="1" applyBorder="1" applyAlignment="1" applyProtection="1">
      <alignment horizontal="center" wrapText="1" readingOrder="1"/>
      <protection hidden="1"/>
    </xf>
    <xf numFmtId="0" fontId="19" fillId="13" borderId="28" xfId="0" applyFont="1" applyFill="1" applyBorder="1" applyAlignment="1">
      <alignment horizontal="center" vertical="center" wrapText="1" readingOrder="1"/>
    </xf>
    <xf numFmtId="0" fontId="19" fillId="13" borderId="29" xfId="0" applyFont="1" applyFill="1" applyBorder="1" applyAlignment="1">
      <alignment horizontal="center" vertical="center" wrapText="1" readingOrder="1"/>
    </xf>
    <xf numFmtId="0" fontId="19" fillId="13" borderId="30" xfId="0" applyFont="1" applyFill="1" applyBorder="1" applyAlignment="1">
      <alignment horizontal="center" vertical="center" wrapText="1" readingOrder="1"/>
    </xf>
    <xf numFmtId="0" fontId="19" fillId="13" borderId="32" xfId="0" applyFont="1" applyFill="1" applyBorder="1" applyAlignment="1">
      <alignment horizontal="center" vertical="center" wrapText="1" readingOrder="1"/>
    </xf>
    <xf numFmtId="0" fontId="19" fillId="13" borderId="0" xfId="0" applyFont="1" applyFill="1" applyAlignment="1">
      <alignment horizontal="center" vertical="center" wrapText="1" readingOrder="1"/>
    </xf>
    <xf numFmtId="0" fontId="19" fillId="13" borderId="33" xfId="0" applyFont="1" applyFill="1" applyBorder="1" applyAlignment="1">
      <alignment horizontal="center" vertical="center" wrapText="1" readingOrder="1"/>
    </xf>
    <xf numFmtId="0" fontId="19" fillId="13" borderId="37" xfId="0" applyFont="1" applyFill="1" applyBorder="1" applyAlignment="1">
      <alignment horizontal="center" vertical="center" wrapText="1" readingOrder="1"/>
    </xf>
    <xf numFmtId="0" fontId="19" fillId="13" borderId="38" xfId="0" applyFont="1" applyFill="1" applyBorder="1" applyAlignment="1">
      <alignment horizontal="center" vertical="center" wrapText="1" readingOrder="1"/>
    </xf>
    <xf numFmtId="0" fontId="19" fillId="13" borderId="39" xfId="0" applyFont="1" applyFill="1" applyBorder="1" applyAlignment="1">
      <alignment horizontal="center" vertical="center" wrapText="1" readingOrder="1"/>
    </xf>
    <xf numFmtId="0" fontId="18" fillId="13" borderId="34" xfId="0" applyFont="1" applyFill="1" applyBorder="1" applyAlignment="1" applyProtection="1">
      <alignment horizontal="center" vertical="center" wrapText="1" readingOrder="1"/>
      <protection hidden="1"/>
    </xf>
    <xf numFmtId="0" fontId="18" fillId="13" borderId="35" xfId="0" applyFont="1" applyFill="1" applyBorder="1" applyAlignment="1" applyProtection="1">
      <alignment horizontal="center" vertical="center" wrapText="1" readingOrder="1"/>
      <protection hidden="1"/>
    </xf>
    <xf numFmtId="0" fontId="18" fillId="13" borderId="36" xfId="0" applyFont="1" applyFill="1" applyBorder="1" applyAlignment="1" applyProtection="1">
      <alignment horizontal="center" vertical="center" wrapText="1" readingOrder="1"/>
      <protection hidden="1"/>
    </xf>
    <xf numFmtId="0" fontId="18" fillId="11" borderId="34" xfId="0" applyFont="1" applyFill="1" applyBorder="1" applyAlignment="1" applyProtection="1">
      <alignment horizontal="center" wrapText="1" readingOrder="1"/>
      <protection hidden="1"/>
    </xf>
    <xf numFmtId="0" fontId="18" fillId="11" borderId="35" xfId="0" applyFont="1" applyFill="1" applyBorder="1" applyAlignment="1" applyProtection="1">
      <alignment horizontal="center" wrapText="1" readingOrder="1"/>
      <protection hidden="1"/>
    </xf>
    <xf numFmtId="0" fontId="18" fillId="11" borderId="36" xfId="0" applyFont="1" applyFill="1" applyBorder="1" applyAlignment="1" applyProtection="1">
      <alignment horizontal="center" wrapText="1" readingOrder="1"/>
      <protection hidden="1"/>
    </xf>
    <xf numFmtId="0" fontId="19" fillId="11" borderId="28" xfId="0" applyFont="1" applyFill="1" applyBorder="1" applyAlignment="1">
      <alignment horizontal="center" vertical="center" wrapText="1" readingOrder="1"/>
    </xf>
    <xf numFmtId="0" fontId="19" fillId="11" borderId="29" xfId="0" applyFont="1" applyFill="1" applyBorder="1" applyAlignment="1">
      <alignment horizontal="center" vertical="center" wrapText="1" readingOrder="1"/>
    </xf>
    <xf numFmtId="0" fontId="19" fillId="11" borderId="30" xfId="0" applyFont="1" applyFill="1" applyBorder="1" applyAlignment="1">
      <alignment horizontal="center" vertical="center" wrapText="1" readingOrder="1"/>
    </xf>
    <xf numFmtId="0" fontId="19" fillId="11" borderId="32" xfId="0" applyFont="1" applyFill="1" applyBorder="1" applyAlignment="1">
      <alignment horizontal="center" vertical="center" wrapText="1" readingOrder="1"/>
    </xf>
    <xf numFmtId="0" fontId="19" fillId="11" borderId="0" xfId="0" applyFont="1" applyFill="1" applyAlignment="1">
      <alignment horizontal="center" vertical="center" wrapText="1" readingOrder="1"/>
    </xf>
    <xf numFmtId="0" fontId="19" fillId="11" borderId="33" xfId="0" applyFont="1" applyFill="1" applyBorder="1" applyAlignment="1">
      <alignment horizontal="center" vertical="center" wrapText="1" readingOrder="1"/>
    </xf>
    <xf numFmtId="0" fontId="19" fillId="11" borderId="37" xfId="0" applyFont="1" applyFill="1" applyBorder="1" applyAlignment="1">
      <alignment horizontal="center" vertical="center" wrapText="1" readingOrder="1"/>
    </xf>
    <xf numFmtId="0" fontId="19" fillId="11" borderId="38" xfId="0" applyFont="1" applyFill="1" applyBorder="1" applyAlignment="1">
      <alignment horizontal="center" vertical="center" wrapText="1" readingOrder="1"/>
    </xf>
    <xf numFmtId="0" fontId="19" fillId="11" borderId="39" xfId="0" applyFont="1" applyFill="1" applyBorder="1" applyAlignment="1">
      <alignment horizontal="center" vertical="center" wrapText="1" readingOrder="1"/>
    </xf>
    <xf numFmtId="0" fontId="18" fillId="5" borderId="25" xfId="0" applyFont="1" applyFill="1" applyBorder="1" applyAlignment="1" applyProtection="1">
      <alignment horizontal="center" wrapText="1" readingOrder="1"/>
      <protection hidden="1"/>
    </xf>
    <xf numFmtId="0" fontId="18" fillId="5" borderId="26" xfId="0" applyFont="1" applyFill="1" applyBorder="1" applyAlignment="1" applyProtection="1">
      <alignment horizontal="center" wrapText="1" readingOrder="1"/>
      <protection hidden="1"/>
    </xf>
    <xf numFmtId="0" fontId="18" fillId="5" borderId="31" xfId="0" applyFont="1" applyFill="1" applyBorder="1" applyAlignment="1" applyProtection="1">
      <alignment horizontal="center" wrapText="1" readingOrder="1"/>
      <protection hidden="1"/>
    </xf>
    <xf numFmtId="0" fontId="18" fillId="5" borderId="0" xfId="0" applyFont="1" applyFill="1" applyBorder="1" applyAlignment="1" applyProtection="1">
      <alignment horizontal="center" wrapText="1" readingOrder="1"/>
      <protection hidden="1"/>
    </xf>
    <xf numFmtId="0" fontId="18" fillId="5" borderId="27" xfId="0" applyFont="1" applyFill="1" applyBorder="1" applyAlignment="1" applyProtection="1">
      <alignment horizontal="center" wrapText="1" readingOrder="1"/>
      <protection hidden="1"/>
    </xf>
    <xf numFmtId="0" fontId="18" fillId="5" borderId="24" xfId="0" applyFont="1" applyFill="1" applyBorder="1" applyAlignment="1" applyProtection="1">
      <alignment horizontal="center" wrapText="1" readingOrder="1"/>
      <protection hidden="1"/>
    </xf>
    <xf numFmtId="0" fontId="19" fillId="5" borderId="28" xfId="0" applyFont="1" applyFill="1" applyBorder="1" applyAlignment="1">
      <alignment horizontal="center" vertical="center" wrapText="1" readingOrder="1"/>
    </xf>
    <xf numFmtId="0" fontId="19" fillId="5" borderId="29" xfId="0" applyFont="1" applyFill="1" applyBorder="1" applyAlignment="1">
      <alignment horizontal="center" vertical="center" wrapText="1" readingOrder="1"/>
    </xf>
    <xf numFmtId="0" fontId="19" fillId="5" borderId="30" xfId="0" applyFont="1" applyFill="1" applyBorder="1" applyAlignment="1">
      <alignment horizontal="center" vertical="center" wrapText="1" readingOrder="1"/>
    </xf>
    <xf numFmtId="0" fontId="19" fillId="5" borderId="32" xfId="0" applyFont="1" applyFill="1" applyBorder="1" applyAlignment="1">
      <alignment horizontal="center" vertical="center" wrapText="1" readingOrder="1"/>
    </xf>
    <xf numFmtId="0" fontId="19" fillId="5" borderId="0" xfId="0" applyFont="1" applyFill="1" applyAlignment="1">
      <alignment horizontal="center" vertical="center" wrapText="1" readingOrder="1"/>
    </xf>
    <xf numFmtId="0" fontId="19" fillId="5" borderId="33" xfId="0" applyFont="1" applyFill="1" applyBorder="1" applyAlignment="1">
      <alignment horizontal="center" vertical="center" wrapText="1" readingOrder="1"/>
    </xf>
    <xf numFmtId="0" fontId="19" fillId="5" borderId="37" xfId="0" applyFont="1" applyFill="1" applyBorder="1" applyAlignment="1">
      <alignment horizontal="center" vertical="center" wrapText="1" readingOrder="1"/>
    </xf>
    <xf numFmtId="0" fontId="19" fillId="5" borderId="38" xfId="0" applyFont="1" applyFill="1" applyBorder="1" applyAlignment="1">
      <alignment horizontal="center" vertical="center" wrapText="1" readingOrder="1"/>
    </xf>
    <xf numFmtId="0" fontId="19" fillId="5" borderId="39" xfId="0" applyFont="1" applyFill="1" applyBorder="1" applyAlignment="1">
      <alignment horizontal="center" vertical="center" wrapText="1" readingOrder="1"/>
    </xf>
    <xf numFmtId="0" fontId="18" fillId="14" borderId="0" xfId="0" applyFont="1" applyFill="1" applyBorder="1" applyAlignment="1" applyProtection="1">
      <alignment horizontal="center" wrapText="1" readingOrder="1"/>
      <protection hidden="1"/>
    </xf>
    <xf numFmtId="0" fontId="18" fillId="5" borderId="0" xfId="0" applyFont="1" applyFill="1" applyAlignment="1" applyProtection="1">
      <alignment horizontal="center" wrapText="1" readingOrder="1"/>
      <protection hidden="1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8" fillId="5" borderId="34" xfId="0" applyFont="1" applyFill="1" applyBorder="1" applyAlignment="1" applyProtection="1">
      <alignment horizontal="center" wrapText="1" readingOrder="1"/>
      <protection hidden="1"/>
    </xf>
    <xf numFmtId="0" fontId="18" fillId="5" borderId="35" xfId="0" applyFont="1" applyFill="1" applyBorder="1" applyAlignment="1" applyProtection="1">
      <alignment horizontal="center" wrapText="1" readingOrder="1"/>
      <protection hidden="1"/>
    </xf>
    <xf numFmtId="0" fontId="18" fillId="5" borderId="36" xfId="0" applyFont="1" applyFill="1" applyBorder="1" applyAlignment="1" applyProtection="1">
      <alignment horizontal="center" wrapText="1" readingOrder="1"/>
      <protection hidden="1"/>
    </xf>
  </cellXfs>
  <cellStyles count="2">
    <cellStyle name="Normal" xfId="0" builtinId="0"/>
    <cellStyle name="Normal 2" xfId="1" xr:uid="{026B661C-0BA8-457D-98C0-8A720BFE2EA6}"/>
  </cellStyles>
  <dxfs count="64">
    <dxf>
      <font>
        <strike val="0"/>
        <outline val="0"/>
        <shadow val="0"/>
        <u val="none"/>
        <vertAlign val="baseline"/>
        <sz val="10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rial Narrow"/>
        <family val="2"/>
        <scheme val="none"/>
      </font>
      <alignment horizontal="center" vertical="center" textRotation="0" wrapText="1" indent="0" justifyLastLine="0" shrinkToFit="0" readingOrder="0"/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734786</xdr:colOff>
      <xdr:row>3</xdr:row>
      <xdr:rowOff>122465</xdr:rowOff>
    </xdr:from>
    <xdr:to>
      <xdr:col>1</xdr:col>
      <xdr:colOff>737810</xdr:colOff>
      <xdr:row>5</xdr:row>
      <xdr:rowOff>195215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0BB68B2-2C8C-4F59-8A7F-225DA53DA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786" y="830036"/>
          <a:ext cx="732367" cy="9163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1344083</xdr:colOff>
      <xdr:row>0</xdr:row>
      <xdr:rowOff>21167</xdr:rowOff>
    </xdr:from>
    <xdr:to>
      <xdr:col>7</xdr:col>
      <xdr:colOff>285750</xdr:colOff>
      <xdr:row>1</xdr:row>
      <xdr:rowOff>175559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DA1F35-C876-436F-862E-91C956C76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2433" y="21167"/>
          <a:ext cx="732367" cy="9163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%20unidad/RIESGO/2021-MAPA%20RIESGOS/1.%20Matriz_mapa_riesgos%20-%20G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%20unidad/RIESGO/2021-MAPA%20RIESGOS/1.%20Matriz_mapa_riesgos-Edi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uctivo"/>
      <sheetName val="Mapa final"/>
      <sheetName val="Matriz Calor Inherente"/>
      <sheetName val="Matriz Calor Residual"/>
      <sheetName val="GESTION EVENTOS"/>
      <sheetName val="Tabla probabilidad"/>
      <sheetName val="Tabla Impacto"/>
      <sheetName val="Tabla Valoración controles"/>
      <sheetName val="Opciones Tratamient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 t="str">
            <v>GestiónFinanciera</v>
          </cell>
        </row>
        <row r="333">
          <cell r="A333" t="str">
            <v>Direccionamientoygerencia</v>
          </cell>
        </row>
        <row r="334">
          <cell r="A334" t="str">
            <v>PlanificacióndelSIG</v>
          </cell>
        </row>
        <row r="335">
          <cell r="A335" t="str">
            <v>Comunicaciones</v>
          </cell>
        </row>
        <row r="336">
          <cell r="A336" t="str">
            <v>MercadeodeServiciosdeSalud</v>
          </cell>
        </row>
        <row r="337">
          <cell r="A337" t="str">
            <v>GestióndeTalentoHumano</v>
          </cell>
        </row>
        <row r="338">
          <cell r="A338" t="str">
            <v>IngresoalServicio</v>
          </cell>
        </row>
        <row r="339">
          <cell r="A339" t="str">
            <v>AtenciónenSalud</v>
          </cell>
        </row>
        <row r="340">
          <cell r="A340" t="str">
            <v>Apoyoenatenciónensalud</v>
          </cell>
        </row>
        <row r="341">
          <cell r="A341" t="str">
            <v>GestiónFinanciera</v>
          </cell>
        </row>
        <row r="342">
          <cell r="A342" t="str">
            <v>GestióndeAmbienteFísico</v>
          </cell>
        </row>
        <row r="343">
          <cell r="A343" t="str">
            <v>GestiónJurídica</v>
          </cell>
        </row>
        <row r="344">
          <cell r="A344" t="str">
            <v>GestióndeCompras</v>
          </cell>
        </row>
        <row r="345">
          <cell r="A345" t="str">
            <v>SistemasdeInformación</v>
          </cell>
        </row>
        <row r="346">
          <cell r="A346" t="str">
            <v>AtenciónalCiudadano</v>
          </cell>
        </row>
        <row r="347">
          <cell r="A347" t="str">
            <v>Gestióndelatecnología</v>
          </cell>
        </row>
        <row r="348">
          <cell r="A348" t="str">
            <v>GestiónDocenciaServicio</v>
          </cell>
        </row>
        <row r="349">
          <cell r="A349" t="str">
            <v>Evaluacióndeldesempeñoinstitucional</v>
          </cell>
        </row>
        <row r="350">
          <cell r="A350" t="str">
            <v>MejoraContinua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uctivo"/>
      <sheetName val="Mapa final"/>
      <sheetName val="Matriz Calor Inherente"/>
      <sheetName val="Matriz Calor Residual"/>
      <sheetName val="Tabla probabilidad"/>
      <sheetName val="Tabla Impacto"/>
      <sheetName val="Tabla Valoración controles"/>
      <sheetName val="Hoja2"/>
      <sheetName val="Opciones Tratamiento"/>
      <sheetName val="Hoja1"/>
    </sheetNames>
    <sheetDataSet>
      <sheetData sheetId="0"/>
      <sheetData sheetId="1">
        <row r="10">
          <cell r="A10">
            <v>1</v>
          </cell>
          <cell r="H10" t="str">
            <v/>
          </cell>
          <cell r="L10" t="str">
            <v/>
          </cell>
        </row>
        <row r="16">
          <cell r="A16">
            <v>2</v>
          </cell>
          <cell r="H16" t="str">
            <v/>
          </cell>
          <cell r="L16" t="str">
            <v/>
          </cell>
        </row>
        <row r="22">
          <cell r="A22">
            <v>3</v>
          </cell>
          <cell r="H22" t="str">
            <v/>
          </cell>
          <cell r="L22" t="str">
            <v/>
          </cell>
        </row>
        <row r="28">
          <cell r="A28">
            <v>4</v>
          </cell>
          <cell r="H28" t="str">
            <v/>
          </cell>
          <cell r="L28" t="str">
            <v/>
          </cell>
        </row>
        <row r="34">
          <cell r="A34">
            <v>5</v>
          </cell>
          <cell r="H34" t="str">
            <v/>
          </cell>
          <cell r="L34" t="str">
            <v/>
          </cell>
        </row>
        <row r="40">
          <cell r="A40">
            <v>6</v>
          </cell>
          <cell r="H40" t="str">
            <v/>
          </cell>
          <cell r="L40" t="str">
            <v/>
          </cell>
        </row>
        <row r="46">
          <cell r="A46">
            <v>7</v>
          </cell>
          <cell r="H46" t="str">
            <v/>
          </cell>
          <cell r="L46" t="str">
            <v/>
          </cell>
        </row>
        <row r="52">
          <cell r="A52">
            <v>8</v>
          </cell>
          <cell r="H52" t="str">
            <v/>
          </cell>
          <cell r="L52" t="str">
            <v/>
          </cell>
        </row>
        <row r="58">
          <cell r="A58">
            <v>9</v>
          </cell>
          <cell r="H58" t="str">
            <v/>
          </cell>
          <cell r="L58" t="str">
            <v/>
          </cell>
        </row>
        <row r="64">
          <cell r="A64">
            <v>10</v>
          </cell>
          <cell r="H64" t="str">
            <v/>
          </cell>
          <cell r="L64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9E3F72F-68C2-4DA7-8093-45B8CC22FD51}" name="Tabla13" displayName="Tabla13" ref="A3:H200" totalsRowShown="0" headerRowDxfId="9" dataDxfId="8">
  <tableColumns count="8">
    <tableColumn id="1" xr3:uid="{825E0930-B52F-40C3-A330-F069E4D015AD}" name="PROCESO " dataDxfId="7"/>
    <tableColumn id="2" xr3:uid="{401A5023-04C5-4546-9E04-5FCE15F59E89}" name="UNIDAD " dataDxfId="6"/>
    <tableColumn id="3" xr3:uid="{D76F6C9F-7053-444A-AD84-779B85249336}" name="FECHA DE IDENTIFICACIÓN " dataDxfId="5"/>
    <tableColumn id="4" xr3:uid="{3295F586-244B-441D-865D-E5787ED865B6}" name="FECHA DE MATERIALIZACIÓN" dataDxfId="4"/>
    <tableColumn id="5" xr3:uid="{8DD0ED95-2DCB-4862-B7BB-D1B0DF3F046B}" name="NOMBRE DE RIESGO MATERIALIZADO" dataDxfId="3"/>
    <tableColumn id="6" xr3:uid="{2219D47A-401C-4504-9B28-6103671EECD9}" name="CAUSA QUE PROVOCADO LA MATERIALIZACIÓN  " dataDxfId="2"/>
    <tableColumn id="7" xr3:uid="{295311EE-8E68-45D0-866E-D6D2D7B51F4B}" name="DESCRIPCIÓN DE LA MATERIALIZACIÓN " dataDxfId="1"/>
    <tableColumn id="8" xr3:uid="{3F07976B-0747-442B-AD2A-B1C1F5221400}" name="CONSECUENCIA 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884"/>
  <sheetViews>
    <sheetView tabSelected="1" zoomScale="50" zoomScaleNormal="50" workbookViewId="0">
      <selection activeCell="DX216" sqref="DX215:DX216"/>
    </sheetView>
  </sheetViews>
  <sheetFormatPr baseColWidth="10" defaultColWidth="9.140625" defaultRowHeight="15.75" x14ac:dyDescent="0.25"/>
  <cols>
    <col min="1" max="1" width="9.140625" style="1" customWidth="1"/>
    <col min="2" max="2" width="19.28515625" style="1" bestFit="1" customWidth="1"/>
    <col min="3" max="3" width="47" style="1" customWidth="1"/>
    <col min="4" max="4" width="30.7109375" style="1" customWidth="1"/>
    <col min="5" max="5" width="38.28515625" style="1" customWidth="1"/>
    <col min="6" max="6" width="37" style="1" customWidth="1"/>
    <col min="7" max="7" width="20" style="1" customWidth="1"/>
    <col min="8" max="8" width="25.28515625" style="1" customWidth="1"/>
    <col min="9" max="9" width="3.85546875" style="8" bestFit="1" customWidth="1"/>
    <col min="10" max="10" width="80" style="1" customWidth="1"/>
    <col min="11" max="11" width="3.42578125" style="1" bestFit="1" customWidth="1"/>
    <col min="12" max="12" width="4.140625" style="1" bestFit="1" customWidth="1"/>
    <col min="13" max="13" width="24.5703125" style="1" bestFit="1" customWidth="1"/>
    <col min="14" max="14" width="23.5703125" style="1" bestFit="1" customWidth="1"/>
    <col min="15" max="15" width="37" style="1" customWidth="1"/>
    <col min="16" max="16" width="11.28515625" style="9" customWidth="1"/>
    <col min="17" max="17" width="42.7109375" style="1" customWidth="1"/>
    <col min="18" max="18" width="28.28515625" style="1" customWidth="1"/>
    <col min="19" max="19" width="33.42578125" style="1" customWidth="1"/>
    <col min="20" max="20" width="22.7109375" style="1" bestFit="1" customWidth="1"/>
    <col min="21" max="21" width="28.42578125" style="1" bestFit="1" customWidth="1"/>
    <col min="22" max="22" width="25" style="1" bestFit="1" customWidth="1"/>
    <col min="23" max="23" width="42.7109375" style="1" customWidth="1"/>
    <col min="24" max="24" width="18.140625" style="1" customWidth="1"/>
    <col min="25" max="26" width="9.140625" style="1"/>
    <col min="27" max="27" width="12.5703125" style="1" customWidth="1"/>
    <col min="28" max="16384" width="9.140625" style="1"/>
  </cols>
  <sheetData>
    <row r="1" spans="1:73" ht="16.5" customHeight="1" x14ac:dyDescent="0.25">
      <c r="A1" s="78" t="s">
        <v>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8"/>
      <c r="X1" s="79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24" customHeight="1" x14ac:dyDescent="0.25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8"/>
      <c r="X2" s="79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6.5" thickBot="1" x14ac:dyDescent="0.3">
      <c r="A3" s="3"/>
      <c r="B3" s="4"/>
      <c r="C3" s="4"/>
      <c r="D3" s="4"/>
      <c r="E3" s="3"/>
      <c r="F3" s="3"/>
      <c r="G3" s="3"/>
      <c r="H3" s="5"/>
      <c r="I3" s="5"/>
      <c r="J3" s="5"/>
      <c r="K3" s="5"/>
      <c r="L3" s="5"/>
      <c r="M3" s="2"/>
      <c r="N3" s="2"/>
      <c r="O3" s="2"/>
      <c r="P3" s="59"/>
      <c r="Q3" s="2"/>
      <c r="R3" s="2"/>
      <c r="S3" s="2"/>
      <c r="T3" s="2"/>
      <c r="U3" s="2"/>
      <c r="V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3" ht="33" customHeight="1" x14ac:dyDescent="0.25">
      <c r="A4" s="133"/>
      <c r="B4" s="134"/>
      <c r="C4" s="54" t="s">
        <v>7</v>
      </c>
      <c r="D4" s="55"/>
      <c r="E4" s="88" t="s">
        <v>8</v>
      </c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131"/>
      <c r="T4" s="88"/>
      <c r="U4" s="89"/>
      <c r="V4" s="89"/>
      <c r="W4" s="89"/>
      <c r="X4" s="90"/>
      <c r="BL4" s="2"/>
      <c r="BM4" s="2"/>
      <c r="BN4" s="2"/>
      <c r="BO4" s="2"/>
      <c r="BP4" s="2"/>
      <c r="BQ4" s="2"/>
      <c r="BR4" s="2"/>
      <c r="BS4" s="2"/>
      <c r="BT4" s="2"/>
      <c r="BU4" s="2"/>
    </row>
    <row r="5" spans="1:73" ht="33" customHeight="1" x14ac:dyDescent="0.25">
      <c r="A5" s="135"/>
      <c r="B5" s="136"/>
      <c r="C5" s="10" t="s">
        <v>9</v>
      </c>
      <c r="D5" s="11"/>
      <c r="E5" s="91" t="s">
        <v>10</v>
      </c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130"/>
      <c r="T5" s="91"/>
      <c r="U5" s="92"/>
      <c r="V5" s="92"/>
      <c r="W5" s="92"/>
      <c r="X5" s="93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33" customHeight="1" thickBot="1" x14ac:dyDescent="0.3">
      <c r="A6" s="137"/>
      <c r="B6" s="138"/>
      <c r="C6" s="66" t="s">
        <v>11</v>
      </c>
      <c r="D6" s="67"/>
      <c r="E6" s="94" t="s">
        <v>40</v>
      </c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132"/>
      <c r="T6" s="94"/>
      <c r="U6" s="95"/>
      <c r="V6" s="95"/>
      <c r="W6" s="95"/>
      <c r="X6" s="96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6.5" thickBot="1" x14ac:dyDescent="0.3">
      <c r="A7" s="56"/>
      <c r="B7" s="45"/>
      <c r="C7" s="45"/>
      <c r="D7" s="45"/>
      <c r="E7" s="45"/>
      <c r="F7" s="45"/>
      <c r="G7" s="45"/>
      <c r="H7" s="45"/>
      <c r="I7" s="48"/>
      <c r="J7" s="45"/>
      <c r="K7" s="45"/>
      <c r="L7" s="45"/>
      <c r="M7" s="45"/>
      <c r="N7" s="45"/>
      <c r="O7" s="45"/>
      <c r="P7" s="60"/>
      <c r="Q7" s="45"/>
      <c r="R7" s="45"/>
      <c r="S7" s="45"/>
      <c r="T7" s="45"/>
      <c r="U7" s="45"/>
      <c r="V7" s="57"/>
    </row>
    <row r="8" spans="1:73" s="9" customFormat="1" ht="51" customHeight="1" thickBot="1" x14ac:dyDescent="0.3">
      <c r="A8" s="128" t="s">
        <v>0</v>
      </c>
      <c r="B8" s="129"/>
      <c r="C8" s="129"/>
      <c r="D8" s="129"/>
      <c r="E8" s="129"/>
      <c r="F8" s="129"/>
      <c r="G8" s="129"/>
      <c r="H8" s="139"/>
      <c r="I8" s="128" t="s">
        <v>1</v>
      </c>
      <c r="J8" s="129"/>
      <c r="K8" s="129"/>
      <c r="L8" s="129"/>
      <c r="M8" s="129"/>
      <c r="N8" s="129"/>
      <c r="O8" s="139"/>
      <c r="P8" s="140" t="s">
        <v>49</v>
      </c>
      <c r="Q8" s="141"/>
      <c r="R8" s="65" t="s">
        <v>205</v>
      </c>
      <c r="S8" s="128" t="s">
        <v>53</v>
      </c>
      <c r="T8" s="129"/>
      <c r="U8" s="129"/>
      <c r="V8" s="139"/>
      <c r="W8" s="128" t="s">
        <v>190</v>
      </c>
      <c r="X8" s="129"/>
    </row>
    <row r="9" spans="1:73" s="9" customFormat="1" ht="20.25" customHeight="1" x14ac:dyDescent="0.25">
      <c r="A9" s="125" t="s">
        <v>41</v>
      </c>
      <c r="B9" s="125" t="s">
        <v>19</v>
      </c>
      <c r="C9" s="142" t="s">
        <v>20</v>
      </c>
      <c r="D9" s="125" t="s">
        <v>42</v>
      </c>
      <c r="E9" s="142" t="s">
        <v>43</v>
      </c>
      <c r="F9" s="125" t="s">
        <v>44</v>
      </c>
      <c r="G9" s="125" t="s">
        <v>117</v>
      </c>
      <c r="H9" s="125" t="s">
        <v>45</v>
      </c>
      <c r="I9" s="144" t="s">
        <v>22</v>
      </c>
      <c r="J9" s="144"/>
      <c r="K9" s="144"/>
      <c r="L9" s="144"/>
      <c r="M9" s="125" t="s">
        <v>48</v>
      </c>
      <c r="N9" s="125" t="s">
        <v>21</v>
      </c>
      <c r="O9" s="125" t="s">
        <v>133</v>
      </c>
      <c r="P9" s="125" t="s">
        <v>50</v>
      </c>
      <c r="Q9" s="125" t="s">
        <v>51</v>
      </c>
      <c r="R9" s="142" t="s">
        <v>52</v>
      </c>
      <c r="S9" s="142" t="s">
        <v>54</v>
      </c>
      <c r="T9" s="142" t="s">
        <v>55</v>
      </c>
      <c r="U9" s="125" t="s">
        <v>56</v>
      </c>
      <c r="V9" s="125" t="s">
        <v>57</v>
      </c>
      <c r="W9" s="125" t="s">
        <v>190</v>
      </c>
      <c r="X9" s="125" t="s">
        <v>191</v>
      </c>
    </row>
    <row r="10" spans="1:73" s="9" customFormat="1" ht="20.25" customHeight="1" x14ac:dyDescent="0.25">
      <c r="A10" s="126"/>
      <c r="B10" s="126"/>
      <c r="C10" s="143"/>
      <c r="D10" s="126"/>
      <c r="E10" s="143"/>
      <c r="F10" s="126"/>
      <c r="G10" s="126"/>
      <c r="H10" s="126"/>
      <c r="I10" s="123" t="s">
        <v>23</v>
      </c>
      <c r="J10" s="51" t="s">
        <v>46</v>
      </c>
      <c r="K10" s="123" t="s">
        <v>47</v>
      </c>
      <c r="L10" s="123" t="s">
        <v>2</v>
      </c>
      <c r="M10" s="126"/>
      <c r="N10" s="126"/>
      <c r="O10" s="126"/>
      <c r="P10" s="126"/>
      <c r="Q10" s="126"/>
      <c r="R10" s="143"/>
      <c r="S10" s="143"/>
      <c r="T10" s="143"/>
      <c r="U10" s="126"/>
      <c r="V10" s="126"/>
      <c r="W10" s="126"/>
      <c r="X10" s="126"/>
    </row>
    <row r="11" spans="1:73" s="9" customFormat="1" ht="20.25" customHeight="1" thickBot="1" x14ac:dyDescent="0.3">
      <c r="A11" s="127"/>
      <c r="B11" s="127"/>
      <c r="C11" s="123"/>
      <c r="D11" s="127"/>
      <c r="E11" s="123"/>
      <c r="F11" s="127"/>
      <c r="G11" s="127"/>
      <c r="H11" s="127"/>
      <c r="I11" s="124"/>
      <c r="J11" s="47" t="s">
        <v>111</v>
      </c>
      <c r="K11" s="124"/>
      <c r="L11" s="124"/>
      <c r="M11" s="127"/>
      <c r="N11" s="127"/>
      <c r="O11" s="127"/>
      <c r="P11" s="127"/>
      <c r="Q11" s="127"/>
      <c r="R11" s="123"/>
      <c r="S11" s="123"/>
      <c r="T11" s="123"/>
      <c r="U11" s="127"/>
      <c r="V11" s="127"/>
      <c r="W11" s="127"/>
      <c r="X11" s="127"/>
    </row>
    <row r="12" spans="1:73" x14ac:dyDescent="0.25">
      <c r="A12" s="145">
        <v>1</v>
      </c>
      <c r="B12" s="148" t="s">
        <v>77</v>
      </c>
      <c r="C12" s="148" t="s">
        <v>28</v>
      </c>
      <c r="D12" s="85" t="s">
        <v>143</v>
      </c>
      <c r="E12" s="85" t="s">
        <v>204</v>
      </c>
      <c r="F12" s="85" t="s">
        <v>142</v>
      </c>
      <c r="G12" s="85">
        <v>4500</v>
      </c>
      <c r="H12" s="148" t="s">
        <v>112</v>
      </c>
      <c r="I12" s="14">
        <v>1</v>
      </c>
      <c r="J12" s="13" t="s">
        <v>58</v>
      </c>
      <c r="K12" s="14"/>
      <c r="L12" s="14" t="s">
        <v>4</v>
      </c>
      <c r="M12" s="151" t="str">
        <f>IF((K31&gt;=12),"CATASTROFICO",IF(AND(K31&gt;=6,K31&lt;12),"MAYOR","MODERADO"))</f>
        <v>CATASTROFICO</v>
      </c>
      <c r="N12" s="151" t="str">
        <f>IF((G12&gt;5000),"MUY ALTO",IF(AND(G12&gt;=500,G12&lt;=5000),"ALTA",IF(AND(G12&gt;=24,G12&lt;500),"MEDIA",IF(AND(G12&gt;=3,G12&lt;24),"BAJA","MUY BAJO"))))</f>
        <v>ALTA</v>
      </c>
      <c r="O12" s="75" t="str">
        <f>IF(AND(M12="CATASTROFICO",N12="MUY ALTO"),"CATASTROFICO",IF(AND(M12="CATASTROFICO",N12="ALTA"),"CATASTROFICO",IF(AND(M12="CATASTROFICO",N12="BAJA"),"MAYOR",IF(AND(M12="CATASTROFICO",N12="MEDIA"),"MAYOR",IF(AND(M12="CATASTROFICO",N12="MUY BAJO"),"MODERADO",IF(AND(M12="MAYOR",N12="MUY ALTO"),"CATASTROFICO",IF(AND(M12="MAYOR",N12="ALTO"),"CATASTROFICO",IF(AND(M12="MAYOR",N12="MEDIA"),"MAYOR",IF(AND(M12="MAYOR",N12="BAJA"),"MAYOR",IF(AND(M12="MAYOR",N12="MUY BAJO"),"MODERADO",IF(AND(M12="MODERADO",N12="MUY ALTO"),"CATASTROFICO",IF(AND(M12="MODERADO",N12="ALTO"),"CATASTROFICO",IF(AND(M12="MODERADO",N12="MEDIA"),"MAYOR",IF(AND(M12="MODERADO",N12="BAJA"),"MAYOR",IF(AND(M12="MODERADO",N12="MUY BAJO"),"MODERADO")))))))))))))))</f>
        <v>CATASTROFICO</v>
      </c>
      <c r="P12" s="114">
        <v>1</v>
      </c>
      <c r="Q12" s="85" t="s">
        <v>144</v>
      </c>
      <c r="R12" s="85" t="s">
        <v>137</v>
      </c>
      <c r="S12" s="85" t="s">
        <v>189</v>
      </c>
      <c r="T12" s="85" t="s">
        <v>199</v>
      </c>
      <c r="U12" s="85" t="s">
        <v>196</v>
      </c>
      <c r="V12" s="85"/>
      <c r="W12" s="85"/>
      <c r="X12" s="103" t="s">
        <v>202</v>
      </c>
    </row>
    <row r="13" spans="1:73" x14ac:dyDescent="0.25">
      <c r="A13" s="146"/>
      <c r="B13" s="149"/>
      <c r="C13" s="149"/>
      <c r="D13" s="86"/>
      <c r="E13" s="86"/>
      <c r="F13" s="86"/>
      <c r="G13" s="86"/>
      <c r="H13" s="149"/>
      <c r="I13" s="6">
        <v>2</v>
      </c>
      <c r="J13" s="7" t="s">
        <v>59</v>
      </c>
      <c r="K13" s="6" t="s">
        <v>4</v>
      </c>
      <c r="L13" s="6"/>
      <c r="M13" s="152"/>
      <c r="N13" s="152"/>
      <c r="O13" s="76"/>
      <c r="P13" s="115"/>
      <c r="Q13" s="86"/>
      <c r="R13" s="86"/>
      <c r="S13" s="86"/>
      <c r="T13" s="86"/>
      <c r="U13" s="86"/>
      <c r="V13" s="86"/>
      <c r="W13" s="86"/>
      <c r="X13" s="97"/>
    </row>
    <row r="14" spans="1:73" x14ac:dyDescent="0.25">
      <c r="A14" s="146"/>
      <c r="B14" s="149"/>
      <c r="C14" s="149"/>
      <c r="D14" s="86"/>
      <c r="E14" s="86"/>
      <c r="F14" s="86"/>
      <c r="G14" s="86"/>
      <c r="H14" s="149"/>
      <c r="I14" s="6">
        <v>3</v>
      </c>
      <c r="J14" s="7" t="s">
        <v>60</v>
      </c>
      <c r="K14" s="6" t="s">
        <v>4</v>
      </c>
      <c r="L14" s="6"/>
      <c r="M14" s="152"/>
      <c r="N14" s="152"/>
      <c r="O14" s="76"/>
      <c r="P14" s="115"/>
      <c r="Q14" s="86"/>
      <c r="R14" s="86"/>
      <c r="S14" s="86"/>
      <c r="T14" s="86"/>
      <c r="U14" s="86"/>
      <c r="V14" s="86"/>
      <c r="W14" s="86"/>
      <c r="X14" s="97"/>
    </row>
    <row r="15" spans="1:73" x14ac:dyDescent="0.25">
      <c r="A15" s="146"/>
      <c r="B15" s="149"/>
      <c r="C15" s="149"/>
      <c r="D15" s="86"/>
      <c r="E15" s="86"/>
      <c r="F15" s="86"/>
      <c r="G15" s="86"/>
      <c r="H15" s="149"/>
      <c r="I15" s="6">
        <v>4</v>
      </c>
      <c r="J15" s="7" t="s">
        <v>61</v>
      </c>
      <c r="K15" s="6" t="s">
        <v>4</v>
      </c>
      <c r="L15" s="6"/>
      <c r="M15" s="152"/>
      <c r="N15" s="152"/>
      <c r="O15" s="76"/>
      <c r="P15" s="115"/>
      <c r="Q15" s="86"/>
      <c r="R15" s="86"/>
      <c r="S15" s="86"/>
      <c r="T15" s="86"/>
      <c r="U15" s="86"/>
      <c r="V15" s="86"/>
      <c r="W15" s="86"/>
      <c r="X15" s="97"/>
    </row>
    <row r="16" spans="1:73" x14ac:dyDescent="0.25">
      <c r="A16" s="146"/>
      <c r="B16" s="149"/>
      <c r="C16" s="149"/>
      <c r="D16" s="86"/>
      <c r="E16" s="86"/>
      <c r="F16" s="86"/>
      <c r="G16" s="86"/>
      <c r="H16" s="149"/>
      <c r="I16" s="6">
        <v>5</v>
      </c>
      <c r="J16" s="7" t="s">
        <v>62</v>
      </c>
      <c r="K16" s="6" t="s">
        <v>4</v>
      </c>
      <c r="L16" s="6"/>
      <c r="M16" s="152"/>
      <c r="N16" s="152"/>
      <c r="O16" s="76"/>
      <c r="P16" s="115">
        <v>2</v>
      </c>
      <c r="Q16" s="86" t="s">
        <v>145</v>
      </c>
      <c r="R16" s="86" t="s">
        <v>137</v>
      </c>
      <c r="S16" s="86" t="s">
        <v>193</v>
      </c>
      <c r="T16" s="86" t="s">
        <v>192</v>
      </c>
      <c r="U16" s="86" t="s">
        <v>196</v>
      </c>
      <c r="V16" s="86"/>
      <c r="W16" s="86"/>
      <c r="X16" s="104" t="s">
        <v>202</v>
      </c>
    </row>
    <row r="17" spans="1:24" x14ac:dyDescent="0.25">
      <c r="A17" s="146"/>
      <c r="B17" s="149"/>
      <c r="C17" s="149"/>
      <c r="D17" s="86"/>
      <c r="E17" s="86"/>
      <c r="F17" s="86"/>
      <c r="G17" s="86"/>
      <c r="H17" s="149"/>
      <c r="I17" s="6">
        <v>6</v>
      </c>
      <c r="J17" s="7" t="s">
        <v>63</v>
      </c>
      <c r="K17" s="6"/>
      <c r="L17" s="6" t="s">
        <v>4</v>
      </c>
      <c r="M17" s="152"/>
      <c r="N17" s="152"/>
      <c r="O17" s="76"/>
      <c r="P17" s="115"/>
      <c r="Q17" s="86"/>
      <c r="R17" s="86"/>
      <c r="S17" s="86"/>
      <c r="T17" s="86"/>
      <c r="U17" s="86"/>
      <c r="V17" s="86"/>
      <c r="W17" s="86"/>
      <c r="X17" s="105"/>
    </row>
    <row r="18" spans="1:24" x14ac:dyDescent="0.25">
      <c r="A18" s="146"/>
      <c r="B18" s="149"/>
      <c r="C18" s="149"/>
      <c r="D18" s="86"/>
      <c r="E18" s="86"/>
      <c r="F18" s="86"/>
      <c r="G18" s="86"/>
      <c r="H18" s="149"/>
      <c r="I18" s="6">
        <v>7</v>
      </c>
      <c r="J18" s="7" t="s">
        <v>64</v>
      </c>
      <c r="K18" s="6" t="s">
        <v>4</v>
      </c>
      <c r="L18" s="6"/>
      <c r="M18" s="152"/>
      <c r="N18" s="152"/>
      <c r="O18" s="76"/>
      <c r="P18" s="115"/>
      <c r="Q18" s="86"/>
      <c r="R18" s="86"/>
      <c r="S18" s="86"/>
      <c r="T18" s="86"/>
      <c r="U18" s="86"/>
      <c r="V18" s="86"/>
      <c r="W18" s="86"/>
      <c r="X18" s="105"/>
    </row>
    <row r="19" spans="1:24" ht="31.5" x14ac:dyDescent="0.25">
      <c r="A19" s="146"/>
      <c r="B19" s="149"/>
      <c r="C19" s="149"/>
      <c r="D19" s="86"/>
      <c r="E19" s="86"/>
      <c r="F19" s="86"/>
      <c r="G19" s="86"/>
      <c r="H19" s="149"/>
      <c r="I19" s="46">
        <v>8</v>
      </c>
      <c r="J19" s="12" t="s">
        <v>76</v>
      </c>
      <c r="K19" s="6" t="s">
        <v>4</v>
      </c>
      <c r="L19" s="6"/>
      <c r="M19" s="152"/>
      <c r="N19" s="152"/>
      <c r="O19" s="76"/>
      <c r="P19" s="115"/>
      <c r="Q19" s="86"/>
      <c r="R19" s="86"/>
      <c r="S19" s="86"/>
      <c r="T19" s="86"/>
      <c r="U19" s="86"/>
      <c r="V19" s="86"/>
      <c r="W19" s="86"/>
      <c r="X19" s="106"/>
    </row>
    <row r="20" spans="1:24" x14ac:dyDescent="0.25">
      <c r="A20" s="146"/>
      <c r="B20" s="149"/>
      <c r="C20" s="149"/>
      <c r="D20" s="86"/>
      <c r="E20" s="86"/>
      <c r="F20" s="86"/>
      <c r="G20" s="86"/>
      <c r="H20" s="149"/>
      <c r="I20" s="6">
        <v>9</v>
      </c>
      <c r="J20" s="7" t="s">
        <v>65</v>
      </c>
      <c r="K20" s="6"/>
      <c r="L20" s="6" t="s">
        <v>4</v>
      </c>
      <c r="M20" s="152"/>
      <c r="N20" s="152"/>
      <c r="O20" s="76"/>
      <c r="P20" s="115">
        <v>3</v>
      </c>
      <c r="Q20" s="86" t="s">
        <v>146</v>
      </c>
      <c r="R20" s="86" t="s">
        <v>137</v>
      </c>
      <c r="S20" s="86" t="s">
        <v>194</v>
      </c>
      <c r="T20" s="86" t="s">
        <v>201</v>
      </c>
      <c r="U20" s="86" t="s">
        <v>196</v>
      </c>
      <c r="V20" s="86"/>
      <c r="W20" s="86"/>
      <c r="X20" s="97" t="s">
        <v>202</v>
      </c>
    </row>
    <row r="21" spans="1:24" x14ac:dyDescent="0.25">
      <c r="A21" s="146"/>
      <c r="B21" s="149"/>
      <c r="C21" s="149"/>
      <c r="D21" s="86"/>
      <c r="E21" s="86"/>
      <c r="F21" s="86"/>
      <c r="G21" s="86"/>
      <c r="H21" s="149"/>
      <c r="I21" s="6">
        <v>10</v>
      </c>
      <c r="J21" s="7" t="s">
        <v>66</v>
      </c>
      <c r="K21" s="6" t="s">
        <v>4</v>
      </c>
      <c r="L21" s="6"/>
      <c r="M21" s="152"/>
      <c r="N21" s="152"/>
      <c r="O21" s="76"/>
      <c r="P21" s="115"/>
      <c r="Q21" s="86"/>
      <c r="R21" s="86"/>
      <c r="S21" s="86"/>
      <c r="T21" s="86"/>
      <c r="U21" s="86"/>
      <c r="V21" s="86"/>
      <c r="W21" s="86"/>
      <c r="X21" s="97"/>
    </row>
    <row r="22" spans="1:24" x14ac:dyDescent="0.25">
      <c r="A22" s="146"/>
      <c r="B22" s="149"/>
      <c r="C22" s="149"/>
      <c r="D22" s="86"/>
      <c r="E22" s="86"/>
      <c r="F22" s="86"/>
      <c r="G22" s="86"/>
      <c r="H22" s="149"/>
      <c r="I22" s="6">
        <v>11</v>
      </c>
      <c r="J22" s="7" t="s">
        <v>67</v>
      </c>
      <c r="K22" s="6" t="s">
        <v>4</v>
      </c>
      <c r="L22" s="6"/>
      <c r="M22" s="152"/>
      <c r="N22" s="152"/>
      <c r="O22" s="76"/>
      <c r="P22" s="115"/>
      <c r="Q22" s="86"/>
      <c r="R22" s="86"/>
      <c r="S22" s="86"/>
      <c r="T22" s="86"/>
      <c r="U22" s="86"/>
      <c r="V22" s="86"/>
      <c r="W22" s="86"/>
      <c r="X22" s="97"/>
    </row>
    <row r="23" spans="1:24" x14ac:dyDescent="0.25">
      <c r="A23" s="146"/>
      <c r="B23" s="149"/>
      <c r="C23" s="149"/>
      <c r="D23" s="86"/>
      <c r="E23" s="86"/>
      <c r="F23" s="86"/>
      <c r="G23" s="86"/>
      <c r="H23" s="149"/>
      <c r="I23" s="6">
        <v>12</v>
      </c>
      <c r="J23" s="7" t="s">
        <v>68</v>
      </c>
      <c r="K23" s="6" t="s">
        <v>4</v>
      </c>
      <c r="L23" s="6"/>
      <c r="M23" s="152"/>
      <c r="N23" s="152"/>
      <c r="O23" s="76"/>
      <c r="P23" s="115"/>
      <c r="Q23" s="86"/>
      <c r="R23" s="86"/>
      <c r="S23" s="86"/>
      <c r="T23" s="86"/>
      <c r="U23" s="86"/>
      <c r="V23" s="86"/>
      <c r="W23" s="86"/>
      <c r="X23" s="97"/>
    </row>
    <row r="24" spans="1:24" x14ac:dyDescent="0.25">
      <c r="A24" s="146"/>
      <c r="B24" s="149"/>
      <c r="C24" s="149"/>
      <c r="D24" s="86"/>
      <c r="E24" s="86"/>
      <c r="F24" s="86"/>
      <c r="G24" s="86"/>
      <c r="H24" s="149"/>
      <c r="I24" s="6">
        <v>13</v>
      </c>
      <c r="J24" s="7" t="s">
        <v>69</v>
      </c>
      <c r="K24" s="6" t="s">
        <v>4</v>
      </c>
      <c r="L24" s="6"/>
      <c r="M24" s="152"/>
      <c r="N24" s="152"/>
      <c r="O24" s="76"/>
      <c r="P24" s="115">
        <v>4</v>
      </c>
      <c r="Q24" s="86" t="s">
        <v>148</v>
      </c>
      <c r="R24" s="86" t="s">
        <v>137</v>
      </c>
      <c r="S24" s="86" t="s">
        <v>195</v>
      </c>
      <c r="T24" s="86" t="s">
        <v>197</v>
      </c>
      <c r="U24" s="86" t="s">
        <v>196</v>
      </c>
      <c r="V24" s="86"/>
      <c r="W24" s="86"/>
      <c r="X24" s="97" t="s">
        <v>202</v>
      </c>
    </row>
    <row r="25" spans="1:24" x14ac:dyDescent="0.25">
      <c r="A25" s="146"/>
      <c r="B25" s="149"/>
      <c r="C25" s="149"/>
      <c r="D25" s="86"/>
      <c r="E25" s="86"/>
      <c r="F25" s="86"/>
      <c r="G25" s="86"/>
      <c r="H25" s="149"/>
      <c r="I25" s="6">
        <v>14</v>
      </c>
      <c r="J25" s="7" t="s">
        <v>70</v>
      </c>
      <c r="K25" s="6" t="s">
        <v>4</v>
      </c>
      <c r="L25" s="6"/>
      <c r="M25" s="152"/>
      <c r="N25" s="152"/>
      <c r="O25" s="76"/>
      <c r="P25" s="115"/>
      <c r="Q25" s="86"/>
      <c r="R25" s="86"/>
      <c r="S25" s="86"/>
      <c r="T25" s="86"/>
      <c r="U25" s="86"/>
      <c r="V25" s="86"/>
      <c r="W25" s="86"/>
      <c r="X25" s="97"/>
    </row>
    <row r="26" spans="1:24" x14ac:dyDescent="0.25">
      <c r="A26" s="146"/>
      <c r="B26" s="149"/>
      <c r="C26" s="149"/>
      <c r="D26" s="86"/>
      <c r="E26" s="86"/>
      <c r="F26" s="86"/>
      <c r="G26" s="86"/>
      <c r="H26" s="149"/>
      <c r="I26" s="6">
        <v>15</v>
      </c>
      <c r="J26" s="7" t="s">
        <v>71</v>
      </c>
      <c r="K26" s="6" t="s">
        <v>4</v>
      </c>
      <c r="L26" s="6"/>
      <c r="M26" s="152"/>
      <c r="N26" s="152"/>
      <c r="O26" s="76"/>
      <c r="P26" s="115"/>
      <c r="Q26" s="86"/>
      <c r="R26" s="86"/>
      <c r="S26" s="86"/>
      <c r="T26" s="86"/>
      <c r="U26" s="86"/>
      <c r="V26" s="86"/>
      <c r="W26" s="86"/>
      <c r="X26" s="97"/>
    </row>
    <row r="27" spans="1:24" x14ac:dyDescent="0.25">
      <c r="A27" s="146"/>
      <c r="B27" s="149"/>
      <c r="C27" s="149"/>
      <c r="D27" s="86"/>
      <c r="E27" s="86"/>
      <c r="F27" s="86"/>
      <c r="G27" s="86"/>
      <c r="H27" s="149"/>
      <c r="I27" s="6">
        <v>16</v>
      </c>
      <c r="J27" s="7" t="s">
        <v>72</v>
      </c>
      <c r="K27" s="6"/>
      <c r="L27" s="6" t="s">
        <v>4</v>
      </c>
      <c r="M27" s="152"/>
      <c r="N27" s="152"/>
      <c r="O27" s="76"/>
      <c r="P27" s="115"/>
      <c r="Q27" s="86"/>
      <c r="R27" s="86"/>
      <c r="S27" s="86"/>
      <c r="T27" s="86"/>
      <c r="U27" s="86"/>
      <c r="V27" s="86"/>
      <c r="W27" s="86"/>
      <c r="X27" s="97"/>
    </row>
    <row r="28" spans="1:24" x14ac:dyDescent="0.25">
      <c r="A28" s="146"/>
      <c r="B28" s="149"/>
      <c r="C28" s="149"/>
      <c r="D28" s="86"/>
      <c r="E28" s="86"/>
      <c r="F28" s="86"/>
      <c r="G28" s="86"/>
      <c r="H28" s="149"/>
      <c r="I28" s="6">
        <v>17</v>
      </c>
      <c r="J28" s="7" t="s">
        <v>73</v>
      </c>
      <c r="K28" s="6" t="s">
        <v>4</v>
      </c>
      <c r="L28" s="6"/>
      <c r="M28" s="152"/>
      <c r="N28" s="152"/>
      <c r="O28" s="76"/>
      <c r="P28" s="115"/>
      <c r="Q28" s="86"/>
      <c r="R28" s="86"/>
      <c r="S28" s="86"/>
      <c r="T28" s="86"/>
      <c r="U28" s="86"/>
      <c r="V28" s="86"/>
      <c r="W28" s="86"/>
      <c r="X28" s="97"/>
    </row>
    <row r="29" spans="1:24" ht="31.5" customHeight="1" x14ac:dyDescent="0.25">
      <c r="A29" s="146"/>
      <c r="B29" s="149"/>
      <c r="C29" s="149"/>
      <c r="D29" s="86"/>
      <c r="E29" s="86"/>
      <c r="F29" s="86"/>
      <c r="G29" s="86"/>
      <c r="H29" s="149"/>
      <c r="I29" s="6">
        <v>18</v>
      </c>
      <c r="J29" s="7" t="s">
        <v>74</v>
      </c>
      <c r="K29" s="6" t="s">
        <v>4</v>
      </c>
      <c r="L29" s="6"/>
      <c r="M29" s="152"/>
      <c r="N29" s="152"/>
      <c r="O29" s="76"/>
      <c r="P29" s="115">
        <v>5</v>
      </c>
      <c r="Q29" s="86" t="s">
        <v>147</v>
      </c>
      <c r="R29" s="86" t="s">
        <v>137</v>
      </c>
      <c r="S29" s="86" t="s">
        <v>200</v>
      </c>
      <c r="T29" s="86" t="s">
        <v>199</v>
      </c>
      <c r="U29" s="86" t="s">
        <v>196</v>
      </c>
      <c r="V29" s="86"/>
      <c r="W29" s="86"/>
      <c r="X29" s="97" t="s">
        <v>202</v>
      </c>
    </row>
    <row r="30" spans="1:24" x14ac:dyDescent="0.25">
      <c r="A30" s="146"/>
      <c r="B30" s="149"/>
      <c r="C30" s="149"/>
      <c r="D30" s="86"/>
      <c r="E30" s="86"/>
      <c r="F30" s="86"/>
      <c r="G30" s="86"/>
      <c r="H30" s="149"/>
      <c r="I30" s="6">
        <v>19</v>
      </c>
      <c r="J30" s="7" t="s">
        <v>75</v>
      </c>
      <c r="K30" s="6"/>
      <c r="L30" s="6" t="s">
        <v>4</v>
      </c>
      <c r="M30" s="152"/>
      <c r="N30" s="152"/>
      <c r="O30" s="76"/>
      <c r="P30" s="115"/>
      <c r="Q30" s="86"/>
      <c r="R30" s="86"/>
      <c r="S30" s="86"/>
      <c r="T30" s="86"/>
      <c r="U30" s="86"/>
      <c r="V30" s="86"/>
      <c r="W30" s="86"/>
      <c r="X30" s="97"/>
    </row>
    <row r="31" spans="1:24" customFormat="1" ht="16.5" thickBot="1" x14ac:dyDescent="0.3">
      <c r="A31" s="147"/>
      <c r="B31" s="150"/>
      <c r="C31" s="150"/>
      <c r="D31" s="87"/>
      <c r="E31" s="87"/>
      <c r="F31" s="87"/>
      <c r="G31" s="87"/>
      <c r="H31" s="150"/>
      <c r="I31" s="40">
        <v>20</v>
      </c>
      <c r="J31" s="40" t="s">
        <v>110</v>
      </c>
      <c r="K31" s="40">
        <f>COUNTA(K12:K30)</f>
        <v>14</v>
      </c>
      <c r="L31" s="40">
        <f>COUNTA(L12:L30)</f>
        <v>5</v>
      </c>
      <c r="M31" s="153"/>
      <c r="N31" s="153"/>
      <c r="O31" s="77"/>
      <c r="P31" s="116"/>
      <c r="Q31" s="87"/>
      <c r="R31" s="87"/>
      <c r="S31" s="87"/>
      <c r="T31" s="87"/>
      <c r="U31" s="87"/>
      <c r="V31" s="87"/>
      <c r="W31" s="87"/>
      <c r="X31" s="98"/>
    </row>
    <row r="32" spans="1:24" ht="15.75" customHeight="1" x14ac:dyDescent="0.25">
      <c r="A32" s="145">
        <v>2</v>
      </c>
      <c r="B32" s="148" t="s">
        <v>5</v>
      </c>
      <c r="C32" s="148" t="s">
        <v>31</v>
      </c>
      <c r="D32" s="85" t="s">
        <v>150</v>
      </c>
      <c r="E32" s="85" t="s">
        <v>151</v>
      </c>
      <c r="F32" s="85" t="s">
        <v>149</v>
      </c>
      <c r="G32" s="85">
        <v>12</v>
      </c>
      <c r="H32" s="148" t="s">
        <v>112</v>
      </c>
      <c r="I32" s="14">
        <v>1</v>
      </c>
      <c r="J32" s="13" t="s">
        <v>58</v>
      </c>
      <c r="K32" s="14"/>
      <c r="L32" s="14" t="s">
        <v>4</v>
      </c>
      <c r="M32" s="151" t="str">
        <f>IF((K51&gt;=12),"CATASTROFICO",IF(AND(K51&gt;=6,K51&lt;12),"MAYOR","MODERADO"))</f>
        <v>MAYOR</v>
      </c>
      <c r="N32" s="151" t="str">
        <f>IF((G32&gt;5000),"MUY ALTO",IF(AND(G32&gt;=500,G32&lt;=5000),"ALTA",IF(AND(G32&gt;=24,G32&lt;500),"MEDIA",IF(AND(G32&gt;=3,G32&lt;24),"BAJA","MUY BAJO"))))</f>
        <v>BAJA</v>
      </c>
      <c r="O32" s="75" t="str">
        <f>IF(AND(M32="CATASTROFICO",N32="MUY ALTO"),"CATASTROFICO",IF(AND(M32="CATASTROFICO",N32="ALTA"),"CATASTROFICO",IF(AND(M32="CATASTROFICO",N32="BAJA"),"MAYOR",IF(AND(M32="CATASTROFICO",N32="MEDIA"),"MAYOR",IF(AND(M32="CATASTROFICO",N32="MUY BAJO"),"MODERADO",IF(AND(M32="MAYOR",N32="MUY ALTO"),"CATASTROFICO",IF(AND(M32="MAYOR",N32="ALTO"),"CATASTROFICO",IF(AND(M32="MAYOR",N32="MEDIA"),"MAYOR",IF(AND(M32="MAYOR",N32="BAJA"),"MAYOR",IF(AND(M32="MAYOR",N32="MUY BAJO"),"MODERADO",IF(AND(M32="MODERADO",N32="MUY ALTO"),"CATASTROFICO",IF(AND(M32="MODERADO",N32="ALTO"),"CATASTROFICO",IF(AND(M32="MODERADO",N32="MEDIA"),"MAYOR",IF(AND(M32="MODERADO",N32="BAJA"),"MAYOR",IF(AND(M32="MODERADO",N32="MUY BAJO"),"MODERADO")))))))))))))))</f>
        <v>MAYOR</v>
      </c>
      <c r="P32" s="113">
        <v>1</v>
      </c>
      <c r="Q32" s="80" t="s">
        <v>152</v>
      </c>
      <c r="R32" s="80" t="s">
        <v>137</v>
      </c>
      <c r="S32" s="80" t="s">
        <v>231</v>
      </c>
      <c r="T32" s="80" t="s">
        <v>232</v>
      </c>
      <c r="U32" s="80" t="s">
        <v>196</v>
      </c>
      <c r="V32" s="80"/>
      <c r="W32" s="80"/>
      <c r="X32" s="108" t="s">
        <v>202</v>
      </c>
    </row>
    <row r="33" spans="1:24" x14ac:dyDescent="0.25">
      <c r="A33" s="146"/>
      <c r="B33" s="149"/>
      <c r="C33" s="149"/>
      <c r="D33" s="86"/>
      <c r="E33" s="86"/>
      <c r="F33" s="86"/>
      <c r="G33" s="86"/>
      <c r="H33" s="149"/>
      <c r="I33" s="6">
        <v>2</v>
      </c>
      <c r="J33" s="7" t="s">
        <v>59</v>
      </c>
      <c r="K33" s="6" t="s">
        <v>4</v>
      </c>
      <c r="L33" s="6"/>
      <c r="M33" s="152"/>
      <c r="N33" s="152"/>
      <c r="O33" s="76"/>
      <c r="P33" s="110"/>
      <c r="Q33" s="81"/>
      <c r="R33" s="81" t="s">
        <v>137</v>
      </c>
      <c r="S33" s="81"/>
      <c r="T33" s="81"/>
      <c r="U33" s="81"/>
      <c r="V33" s="81"/>
      <c r="W33" s="81"/>
      <c r="X33" s="105"/>
    </row>
    <row r="34" spans="1:24" x14ac:dyDescent="0.25">
      <c r="A34" s="146"/>
      <c r="B34" s="149"/>
      <c r="C34" s="149"/>
      <c r="D34" s="86"/>
      <c r="E34" s="86"/>
      <c r="F34" s="86"/>
      <c r="G34" s="86"/>
      <c r="H34" s="149"/>
      <c r="I34" s="6">
        <v>3</v>
      </c>
      <c r="J34" s="7" t="s">
        <v>60</v>
      </c>
      <c r="K34" s="6"/>
      <c r="L34" s="6" t="s">
        <v>4</v>
      </c>
      <c r="M34" s="152"/>
      <c r="N34" s="152"/>
      <c r="O34" s="76"/>
      <c r="P34" s="110"/>
      <c r="Q34" s="81"/>
      <c r="R34" s="81" t="s">
        <v>137</v>
      </c>
      <c r="S34" s="81"/>
      <c r="T34" s="81"/>
      <c r="U34" s="81"/>
      <c r="V34" s="81"/>
      <c r="W34" s="81"/>
      <c r="X34" s="105"/>
    </row>
    <row r="35" spans="1:24" ht="15.75" customHeight="1" x14ac:dyDescent="0.25">
      <c r="A35" s="146"/>
      <c r="B35" s="149"/>
      <c r="C35" s="149"/>
      <c r="D35" s="86"/>
      <c r="E35" s="86"/>
      <c r="F35" s="86"/>
      <c r="G35" s="86"/>
      <c r="H35" s="149"/>
      <c r="I35" s="6">
        <v>4</v>
      </c>
      <c r="J35" s="7" t="s">
        <v>61</v>
      </c>
      <c r="K35" s="6"/>
      <c r="L35" s="6" t="s">
        <v>4</v>
      </c>
      <c r="M35" s="152"/>
      <c r="N35" s="152"/>
      <c r="O35" s="76"/>
      <c r="P35" s="121">
        <v>2</v>
      </c>
      <c r="Q35" s="81" t="s">
        <v>153</v>
      </c>
      <c r="R35" s="99" t="s">
        <v>137</v>
      </c>
      <c r="S35" s="83" t="s">
        <v>206</v>
      </c>
      <c r="T35" s="99" t="s">
        <v>233</v>
      </c>
      <c r="U35" s="99" t="s">
        <v>196</v>
      </c>
      <c r="V35" s="99"/>
      <c r="W35" s="99"/>
      <c r="X35" s="117" t="s">
        <v>202</v>
      </c>
    </row>
    <row r="36" spans="1:24" ht="15.75" customHeight="1" x14ac:dyDescent="0.25">
      <c r="A36" s="146"/>
      <c r="B36" s="149"/>
      <c r="C36" s="149"/>
      <c r="D36" s="86"/>
      <c r="E36" s="86"/>
      <c r="F36" s="86"/>
      <c r="G36" s="86"/>
      <c r="H36" s="149"/>
      <c r="I36" s="6">
        <v>5</v>
      </c>
      <c r="J36" s="7" t="s">
        <v>62</v>
      </c>
      <c r="K36" s="6" t="s">
        <v>4</v>
      </c>
      <c r="L36" s="6"/>
      <c r="M36" s="152"/>
      <c r="N36" s="152"/>
      <c r="O36" s="76"/>
      <c r="P36" s="76"/>
      <c r="Q36" s="81"/>
      <c r="R36" s="100" t="s">
        <v>137</v>
      </c>
      <c r="S36" s="81"/>
      <c r="T36" s="100"/>
      <c r="U36" s="100"/>
      <c r="V36" s="100"/>
      <c r="W36" s="100"/>
      <c r="X36" s="118"/>
    </row>
    <row r="37" spans="1:24" x14ac:dyDescent="0.25">
      <c r="A37" s="146"/>
      <c r="B37" s="149"/>
      <c r="C37" s="149"/>
      <c r="D37" s="86"/>
      <c r="E37" s="86"/>
      <c r="F37" s="86"/>
      <c r="G37" s="86"/>
      <c r="H37" s="149"/>
      <c r="I37" s="6">
        <v>6</v>
      </c>
      <c r="J37" s="7" t="s">
        <v>63</v>
      </c>
      <c r="K37" s="6" t="s">
        <v>4</v>
      </c>
      <c r="L37" s="6"/>
      <c r="M37" s="152"/>
      <c r="N37" s="152"/>
      <c r="O37" s="76"/>
      <c r="P37" s="76"/>
      <c r="Q37" s="81"/>
      <c r="R37" s="100" t="s">
        <v>137</v>
      </c>
      <c r="S37" s="81"/>
      <c r="T37" s="100"/>
      <c r="U37" s="100"/>
      <c r="V37" s="100"/>
      <c r="W37" s="100"/>
      <c r="X37" s="118"/>
    </row>
    <row r="38" spans="1:24" x14ac:dyDescent="0.25">
      <c r="A38" s="146"/>
      <c r="B38" s="149"/>
      <c r="C38" s="149"/>
      <c r="D38" s="86"/>
      <c r="E38" s="86"/>
      <c r="F38" s="86"/>
      <c r="G38" s="86"/>
      <c r="H38" s="149"/>
      <c r="I38" s="6">
        <v>7</v>
      </c>
      <c r="J38" s="7" t="s">
        <v>64</v>
      </c>
      <c r="K38" s="6"/>
      <c r="L38" s="6" t="s">
        <v>4</v>
      </c>
      <c r="M38" s="152"/>
      <c r="N38" s="152"/>
      <c r="O38" s="76"/>
      <c r="P38" s="76"/>
      <c r="Q38" s="81"/>
      <c r="R38" s="100" t="s">
        <v>137</v>
      </c>
      <c r="S38" s="81"/>
      <c r="T38" s="100"/>
      <c r="U38" s="100"/>
      <c r="V38" s="100"/>
      <c r="W38" s="100"/>
      <c r="X38" s="118"/>
    </row>
    <row r="39" spans="1:24" ht="31.5" x14ac:dyDescent="0.25">
      <c r="A39" s="146"/>
      <c r="B39" s="149"/>
      <c r="C39" s="149"/>
      <c r="D39" s="86"/>
      <c r="E39" s="86"/>
      <c r="F39" s="86"/>
      <c r="G39" s="86"/>
      <c r="H39" s="149"/>
      <c r="I39" s="46">
        <v>8</v>
      </c>
      <c r="J39" s="12" t="s">
        <v>76</v>
      </c>
      <c r="K39" s="6"/>
      <c r="L39" s="6" t="s">
        <v>4</v>
      </c>
      <c r="M39" s="152"/>
      <c r="N39" s="152"/>
      <c r="O39" s="76"/>
      <c r="P39" s="76"/>
      <c r="Q39" s="81"/>
      <c r="R39" s="100" t="s">
        <v>137</v>
      </c>
      <c r="S39" s="81"/>
      <c r="T39" s="100"/>
      <c r="U39" s="100"/>
      <c r="V39" s="100"/>
      <c r="W39" s="100"/>
      <c r="X39" s="118"/>
    </row>
    <row r="40" spans="1:24" x14ac:dyDescent="0.25">
      <c r="A40" s="146"/>
      <c r="B40" s="149"/>
      <c r="C40" s="149"/>
      <c r="D40" s="86"/>
      <c r="E40" s="86"/>
      <c r="F40" s="86"/>
      <c r="G40" s="86"/>
      <c r="H40" s="149"/>
      <c r="I40" s="6">
        <v>9</v>
      </c>
      <c r="J40" s="7" t="s">
        <v>65</v>
      </c>
      <c r="K40" s="6" t="s">
        <v>4</v>
      </c>
      <c r="L40" s="6"/>
      <c r="M40" s="152"/>
      <c r="N40" s="152"/>
      <c r="O40" s="76"/>
      <c r="P40" s="76">
        <v>3</v>
      </c>
      <c r="Q40" s="81" t="s">
        <v>154</v>
      </c>
      <c r="R40" s="100" t="s">
        <v>137</v>
      </c>
      <c r="S40" s="81" t="s">
        <v>234</v>
      </c>
      <c r="T40" s="100" t="s">
        <v>199</v>
      </c>
      <c r="U40" s="100" t="s">
        <v>196</v>
      </c>
      <c r="V40" s="100"/>
      <c r="W40" s="100"/>
      <c r="X40" s="118" t="s">
        <v>202</v>
      </c>
    </row>
    <row r="41" spans="1:24" x14ac:dyDescent="0.25">
      <c r="A41" s="146"/>
      <c r="B41" s="149"/>
      <c r="C41" s="149"/>
      <c r="D41" s="86"/>
      <c r="E41" s="86"/>
      <c r="F41" s="86"/>
      <c r="G41" s="86"/>
      <c r="H41" s="149"/>
      <c r="I41" s="6">
        <v>10</v>
      </c>
      <c r="J41" s="7" t="s">
        <v>66</v>
      </c>
      <c r="K41" s="6" t="s">
        <v>4</v>
      </c>
      <c r="L41" s="6"/>
      <c r="M41" s="152"/>
      <c r="N41" s="152"/>
      <c r="O41" s="76"/>
      <c r="P41" s="76"/>
      <c r="Q41" s="81"/>
      <c r="R41" s="100" t="s">
        <v>137</v>
      </c>
      <c r="S41" s="81"/>
      <c r="T41" s="100"/>
      <c r="U41" s="100"/>
      <c r="V41" s="100"/>
      <c r="W41" s="100"/>
      <c r="X41" s="118"/>
    </row>
    <row r="42" spans="1:24" x14ac:dyDescent="0.25">
      <c r="A42" s="146"/>
      <c r="B42" s="149"/>
      <c r="C42" s="149"/>
      <c r="D42" s="86"/>
      <c r="E42" s="86"/>
      <c r="F42" s="86"/>
      <c r="G42" s="86"/>
      <c r="H42" s="149"/>
      <c r="I42" s="6">
        <v>11</v>
      </c>
      <c r="J42" s="7" t="s">
        <v>67</v>
      </c>
      <c r="K42" s="6" t="s">
        <v>4</v>
      </c>
      <c r="L42" s="6"/>
      <c r="M42" s="152"/>
      <c r="N42" s="152"/>
      <c r="O42" s="76"/>
      <c r="P42" s="76"/>
      <c r="Q42" s="81"/>
      <c r="R42" s="100" t="s">
        <v>137</v>
      </c>
      <c r="S42" s="81"/>
      <c r="T42" s="100"/>
      <c r="U42" s="100"/>
      <c r="V42" s="100"/>
      <c r="W42" s="100"/>
      <c r="X42" s="118"/>
    </row>
    <row r="43" spans="1:24" x14ac:dyDescent="0.25">
      <c r="A43" s="146"/>
      <c r="B43" s="149"/>
      <c r="C43" s="149"/>
      <c r="D43" s="86"/>
      <c r="E43" s="86"/>
      <c r="F43" s="86"/>
      <c r="G43" s="86"/>
      <c r="H43" s="149"/>
      <c r="I43" s="6">
        <v>12</v>
      </c>
      <c r="J43" s="7" t="s">
        <v>68</v>
      </c>
      <c r="K43" s="6" t="s">
        <v>4</v>
      </c>
      <c r="L43" s="6"/>
      <c r="M43" s="152"/>
      <c r="N43" s="152"/>
      <c r="O43" s="76"/>
      <c r="P43" s="122"/>
      <c r="Q43" s="82"/>
      <c r="R43" s="101" t="s">
        <v>137</v>
      </c>
      <c r="S43" s="82"/>
      <c r="T43" s="101"/>
      <c r="U43" s="101"/>
      <c r="V43" s="101"/>
      <c r="W43" s="101"/>
      <c r="X43" s="119"/>
    </row>
    <row r="44" spans="1:24" x14ac:dyDescent="0.25">
      <c r="A44" s="146"/>
      <c r="B44" s="149"/>
      <c r="C44" s="149"/>
      <c r="D44" s="86"/>
      <c r="E44" s="86"/>
      <c r="F44" s="86"/>
      <c r="G44" s="86"/>
      <c r="H44" s="149"/>
      <c r="I44" s="6">
        <v>13</v>
      </c>
      <c r="J44" s="7" t="s">
        <v>69</v>
      </c>
      <c r="K44" s="6" t="s">
        <v>4</v>
      </c>
      <c r="L44" s="6"/>
      <c r="M44" s="152"/>
      <c r="N44" s="152"/>
      <c r="O44" s="76"/>
      <c r="P44" s="121">
        <v>4</v>
      </c>
      <c r="Q44" s="83" t="s">
        <v>155</v>
      </c>
      <c r="R44" s="99" t="s">
        <v>137</v>
      </c>
      <c r="S44" s="83" t="s">
        <v>207</v>
      </c>
      <c r="T44" s="99" t="s">
        <v>235</v>
      </c>
      <c r="U44" s="99" t="s">
        <v>196</v>
      </c>
      <c r="V44" s="99"/>
      <c r="W44" s="99"/>
      <c r="X44" s="117" t="s">
        <v>202</v>
      </c>
    </row>
    <row r="45" spans="1:24" x14ac:dyDescent="0.25">
      <c r="A45" s="146"/>
      <c r="B45" s="149"/>
      <c r="C45" s="149"/>
      <c r="D45" s="86"/>
      <c r="E45" s="86"/>
      <c r="F45" s="86"/>
      <c r="G45" s="86"/>
      <c r="H45" s="149"/>
      <c r="I45" s="6">
        <v>14</v>
      </c>
      <c r="J45" s="7" t="s">
        <v>70</v>
      </c>
      <c r="K45" s="6" t="s">
        <v>4</v>
      </c>
      <c r="L45" s="6"/>
      <c r="M45" s="152"/>
      <c r="N45" s="152"/>
      <c r="O45" s="76"/>
      <c r="P45" s="76"/>
      <c r="Q45" s="81"/>
      <c r="R45" s="100" t="s">
        <v>137</v>
      </c>
      <c r="S45" s="81"/>
      <c r="T45" s="100"/>
      <c r="U45" s="100"/>
      <c r="V45" s="100"/>
      <c r="W45" s="100"/>
      <c r="X45" s="118"/>
    </row>
    <row r="46" spans="1:24" x14ac:dyDescent="0.25">
      <c r="A46" s="146"/>
      <c r="B46" s="149"/>
      <c r="C46" s="149"/>
      <c r="D46" s="86"/>
      <c r="E46" s="86"/>
      <c r="F46" s="86"/>
      <c r="G46" s="86"/>
      <c r="H46" s="149"/>
      <c r="I46" s="6">
        <v>15</v>
      </c>
      <c r="J46" s="7" t="s">
        <v>71</v>
      </c>
      <c r="K46" s="6"/>
      <c r="L46" s="6" t="s">
        <v>4</v>
      </c>
      <c r="M46" s="152"/>
      <c r="N46" s="152"/>
      <c r="O46" s="76"/>
      <c r="P46" s="76"/>
      <c r="Q46" s="81"/>
      <c r="R46" s="100" t="s">
        <v>137</v>
      </c>
      <c r="S46" s="81"/>
      <c r="T46" s="100"/>
      <c r="U46" s="100"/>
      <c r="V46" s="100"/>
      <c r="W46" s="100"/>
      <c r="X46" s="118"/>
    </row>
    <row r="47" spans="1:24" x14ac:dyDescent="0.25">
      <c r="A47" s="146"/>
      <c r="B47" s="149"/>
      <c r="C47" s="149"/>
      <c r="D47" s="86"/>
      <c r="E47" s="86"/>
      <c r="F47" s="86"/>
      <c r="G47" s="86"/>
      <c r="H47" s="149"/>
      <c r="I47" s="6">
        <v>16</v>
      </c>
      <c r="J47" s="7" t="s">
        <v>72</v>
      </c>
      <c r="K47" s="6"/>
      <c r="L47" s="6" t="s">
        <v>4</v>
      </c>
      <c r="M47" s="152"/>
      <c r="N47" s="152"/>
      <c r="O47" s="76"/>
      <c r="P47" s="122"/>
      <c r="Q47" s="82"/>
      <c r="R47" s="101" t="s">
        <v>137</v>
      </c>
      <c r="S47" s="82"/>
      <c r="T47" s="101"/>
      <c r="U47" s="101"/>
      <c r="V47" s="101"/>
      <c r="W47" s="101"/>
      <c r="X47" s="119"/>
    </row>
    <row r="48" spans="1:24" x14ac:dyDescent="0.25">
      <c r="A48" s="146"/>
      <c r="B48" s="149"/>
      <c r="C48" s="149"/>
      <c r="D48" s="86"/>
      <c r="E48" s="86"/>
      <c r="F48" s="86"/>
      <c r="G48" s="86"/>
      <c r="H48" s="149"/>
      <c r="I48" s="6">
        <v>17</v>
      </c>
      <c r="J48" s="7" t="s">
        <v>73</v>
      </c>
      <c r="K48" s="6"/>
      <c r="L48" s="6" t="s">
        <v>4</v>
      </c>
      <c r="M48" s="152"/>
      <c r="N48" s="152"/>
      <c r="O48" s="76"/>
      <c r="P48" s="121">
        <v>5</v>
      </c>
      <c r="Q48" s="83" t="s">
        <v>156</v>
      </c>
      <c r="R48" s="99" t="s">
        <v>137</v>
      </c>
      <c r="S48" s="83" t="s">
        <v>208</v>
      </c>
      <c r="T48" s="99" t="s">
        <v>233</v>
      </c>
      <c r="U48" s="99" t="s">
        <v>196</v>
      </c>
      <c r="V48" s="99"/>
      <c r="W48" s="99"/>
      <c r="X48" s="117" t="s">
        <v>202</v>
      </c>
    </row>
    <row r="49" spans="1:24" x14ac:dyDescent="0.25">
      <c r="A49" s="146"/>
      <c r="B49" s="149"/>
      <c r="C49" s="149"/>
      <c r="D49" s="86"/>
      <c r="E49" s="86"/>
      <c r="F49" s="86"/>
      <c r="G49" s="86"/>
      <c r="H49" s="149"/>
      <c r="I49" s="6">
        <v>18</v>
      </c>
      <c r="J49" s="7" t="s">
        <v>74</v>
      </c>
      <c r="K49" s="6"/>
      <c r="L49" s="6" t="s">
        <v>4</v>
      </c>
      <c r="M49" s="152"/>
      <c r="N49" s="152"/>
      <c r="O49" s="76"/>
      <c r="P49" s="76"/>
      <c r="Q49" s="81"/>
      <c r="R49" s="100" t="s">
        <v>137</v>
      </c>
      <c r="S49" s="81"/>
      <c r="T49" s="100"/>
      <c r="U49" s="100"/>
      <c r="V49" s="100"/>
      <c r="W49" s="100"/>
      <c r="X49" s="118"/>
    </row>
    <row r="50" spans="1:24" x14ac:dyDescent="0.25">
      <c r="A50" s="146"/>
      <c r="B50" s="149"/>
      <c r="C50" s="149"/>
      <c r="D50" s="86"/>
      <c r="E50" s="86"/>
      <c r="F50" s="86"/>
      <c r="G50" s="86"/>
      <c r="H50" s="149"/>
      <c r="I50" s="6">
        <v>19</v>
      </c>
      <c r="J50" s="7" t="s">
        <v>75</v>
      </c>
      <c r="K50" s="6"/>
      <c r="L50" s="6" t="s">
        <v>4</v>
      </c>
      <c r="M50" s="152"/>
      <c r="N50" s="152"/>
      <c r="O50" s="76"/>
      <c r="P50" s="76"/>
      <c r="Q50" s="81"/>
      <c r="R50" s="100" t="s">
        <v>137</v>
      </c>
      <c r="S50" s="81"/>
      <c r="T50" s="100"/>
      <c r="U50" s="100"/>
      <c r="V50" s="100"/>
      <c r="W50" s="100"/>
      <c r="X50" s="118"/>
    </row>
    <row r="51" spans="1:24" customFormat="1" ht="16.5" thickBot="1" x14ac:dyDescent="0.3">
      <c r="A51" s="147"/>
      <c r="B51" s="150"/>
      <c r="C51" s="150"/>
      <c r="D51" s="87"/>
      <c r="E51" s="87"/>
      <c r="F51" s="87"/>
      <c r="G51" s="87"/>
      <c r="H51" s="150"/>
      <c r="I51" s="40">
        <v>20</v>
      </c>
      <c r="J51" s="40" t="s">
        <v>110</v>
      </c>
      <c r="K51" s="40">
        <v>8</v>
      </c>
      <c r="L51" s="40">
        <f>COUNTA(L32:L50)</f>
        <v>10</v>
      </c>
      <c r="M51" s="153"/>
      <c r="N51" s="153"/>
      <c r="O51" s="77"/>
      <c r="P51" s="77"/>
      <c r="Q51" s="84"/>
      <c r="R51" s="102" t="s">
        <v>137</v>
      </c>
      <c r="S51" s="84"/>
      <c r="T51" s="102"/>
      <c r="U51" s="102"/>
      <c r="V51" s="102"/>
      <c r="W51" s="102"/>
      <c r="X51" s="120"/>
    </row>
    <row r="52" spans="1:24" customFormat="1" ht="15.75" customHeight="1" x14ac:dyDescent="0.25">
      <c r="A52" s="155">
        <v>3</v>
      </c>
      <c r="B52" s="154" t="s">
        <v>12</v>
      </c>
      <c r="C52" s="154" t="s">
        <v>29</v>
      </c>
      <c r="D52" s="80" t="s">
        <v>158</v>
      </c>
      <c r="E52" s="80" t="s">
        <v>159</v>
      </c>
      <c r="F52" s="80" t="s">
        <v>157</v>
      </c>
      <c r="G52" s="80">
        <v>365</v>
      </c>
      <c r="H52" s="154" t="s">
        <v>112</v>
      </c>
      <c r="I52" s="14">
        <v>1</v>
      </c>
      <c r="J52" s="13" t="s">
        <v>58</v>
      </c>
      <c r="K52" s="14" t="s">
        <v>4</v>
      </c>
      <c r="L52" s="14"/>
      <c r="M52" s="75" t="str">
        <f>IF((K71&gt;=12),"CATASTROFICO",IF(AND(K71&gt;=6,K71&lt;12),"MAYOR","MODERADO"))</f>
        <v>CATASTROFICO</v>
      </c>
      <c r="N52" s="75" t="str">
        <f>IF((G52&gt;5000),"MUY ALTO",IF(AND(G52&gt;=500,G52&lt;=5000),"ALTA",IF(AND(G52&gt;=24,G52&lt;500),"MEDIA",IF(AND(G52&gt;=3,G52&lt;24),"BAJA","MUY BAJO"))))</f>
        <v>MEDIA</v>
      </c>
      <c r="O52" s="75" t="str">
        <f>IF(AND(M52="CATASTROFICO",N52="MUY ALTO"),"CATASTROFICO",IF(AND(M52="CATASTROFICO",N52="ALTA"),"CATASTROFICO",IF(AND(M52="CATASTROFICO",N52="BAJA"),"MAYOR",IF(AND(M52="CATASTROFICO",N52="MEDIA"),"MAYOR",IF(AND(M52="CATASTROFICO",N52="MUY BAJO"),"MODERADO",IF(AND(M52="MAYOR",N52="MUY ALTO"),"CATASTROFICO",IF(AND(M52="MAYOR",N52="ALTO"),"CATASTROFICO",IF(AND(M52="MAYOR",N52="MEDIA"),"MAYOR",IF(AND(M52="MAYOR",N52="BAJA"),"MAYOR",IF(AND(M52="MAYOR",N52="MUY BAJO"),"MODERADO",IF(AND(M52="MODERADO",N52="MUY ALTO"),"CATASTROFICO",IF(AND(M52="MODERADO",N52="ALTO"),"CATASTROFICO",IF(AND(M52="MODERADO",N52="MEDIA"),"MAYOR",IF(AND(M52="MODERADO",N52="BAJA"),"MAYOR",IF(AND(M52="MODERADO",N52="MUY BAJO"),"MODERADO")))))))))))))))</f>
        <v>MAYOR</v>
      </c>
      <c r="P52" s="113">
        <v>1</v>
      </c>
      <c r="Q52" s="80" t="s">
        <v>160</v>
      </c>
      <c r="R52" s="80" t="s">
        <v>137</v>
      </c>
      <c r="S52" s="80" t="s">
        <v>209</v>
      </c>
      <c r="T52" s="80" t="s">
        <v>236</v>
      </c>
      <c r="U52" s="80" t="s">
        <v>196</v>
      </c>
      <c r="V52" s="80"/>
      <c r="W52" s="80"/>
      <c r="X52" s="108" t="s">
        <v>202</v>
      </c>
    </row>
    <row r="53" spans="1:24" customFormat="1" ht="15.75" customHeight="1" x14ac:dyDescent="0.25">
      <c r="A53" s="156"/>
      <c r="B53" s="100"/>
      <c r="C53" s="100"/>
      <c r="D53" s="81"/>
      <c r="E53" s="81"/>
      <c r="F53" s="81"/>
      <c r="G53" s="81"/>
      <c r="H53" s="100"/>
      <c r="I53" s="6">
        <v>2</v>
      </c>
      <c r="J53" s="7" t="s">
        <v>59</v>
      </c>
      <c r="K53" s="6" t="s">
        <v>4</v>
      </c>
      <c r="L53" s="6"/>
      <c r="M53" s="76"/>
      <c r="N53" s="76"/>
      <c r="O53" s="76"/>
      <c r="P53" s="110"/>
      <c r="Q53" s="81"/>
      <c r="R53" s="81" t="s">
        <v>137</v>
      </c>
      <c r="S53" s="81"/>
      <c r="T53" s="81"/>
      <c r="U53" s="81"/>
      <c r="V53" s="81"/>
      <c r="W53" s="81"/>
      <c r="X53" s="105"/>
    </row>
    <row r="54" spans="1:24" customFormat="1" x14ac:dyDescent="0.25">
      <c r="A54" s="156"/>
      <c r="B54" s="100"/>
      <c r="C54" s="100"/>
      <c r="D54" s="81"/>
      <c r="E54" s="81"/>
      <c r="F54" s="81"/>
      <c r="G54" s="81"/>
      <c r="H54" s="100"/>
      <c r="I54" s="6">
        <v>3</v>
      </c>
      <c r="J54" s="7" t="s">
        <v>60</v>
      </c>
      <c r="K54" s="6" t="s">
        <v>4</v>
      </c>
      <c r="L54" s="6"/>
      <c r="M54" s="76"/>
      <c r="N54" s="76"/>
      <c r="O54" s="76"/>
      <c r="P54" s="110"/>
      <c r="Q54" s="81"/>
      <c r="R54" s="81" t="s">
        <v>137</v>
      </c>
      <c r="S54" s="81"/>
      <c r="T54" s="81"/>
      <c r="U54" s="81"/>
      <c r="V54" s="81"/>
      <c r="W54" s="81"/>
      <c r="X54" s="105"/>
    </row>
    <row r="55" spans="1:24" customFormat="1" x14ac:dyDescent="0.25">
      <c r="A55" s="156"/>
      <c r="B55" s="100"/>
      <c r="C55" s="100"/>
      <c r="D55" s="81"/>
      <c r="E55" s="81"/>
      <c r="F55" s="81"/>
      <c r="G55" s="81"/>
      <c r="H55" s="100"/>
      <c r="I55" s="6">
        <v>4</v>
      </c>
      <c r="J55" s="7" t="s">
        <v>61</v>
      </c>
      <c r="K55" s="6"/>
      <c r="L55" s="6" t="s">
        <v>4</v>
      </c>
      <c r="M55" s="76"/>
      <c r="N55" s="76"/>
      <c r="O55" s="76"/>
      <c r="P55" s="110"/>
      <c r="Q55" s="81"/>
      <c r="R55" s="81" t="s">
        <v>137</v>
      </c>
      <c r="S55" s="81"/>
      <c r="T55" s="81"/>
      <c r="U55" s="81"/>
      <c r="V55" s="81"/>
      <c r="W55" s="81"/>
      <c r="X55" s="105"/>
    </row>
    <row r="56" spans="1:24" customFormat="1" x14ac:dyDescent="0.25">
      <c r="A56" s="156"/>
      <c r="B56" s="100"/>
      <c r="C56" s="100"/>
      <c r="D56" s="81"/>
      <c r="E56" s="81"/>
      <c r="F56" s="81"/>
      <c r="G56" s="81"/>
      <c r="H56" s="100"/>
      <c r="I56" s="6">
        <v>5</v>
      </c>
      <c r="J56" s="7" t="s">
        <v>62</v>
      </c>
      <c r="K56" s="6" t="s">
        <v>4</v>
      </c>
      <c r="L56" s="6"/>
      <c r="M56" s="76"/>
      <c r="N56" s="76"/>
      <c r="O56" s="76"/>
      <c r="P56" s="110"/>
      <c r="Q56" s="81"/>
      <c r="R56" s="81" t="s">
        <v>137</v>
      </c>
      <c r="S56" s="81"/>
      <c r="T56" s="81"/>
      <c r="U56" s="81"/>
      <c r="V56" s="81"/>
      <c r="W56" s="81"/>
      <c r="X56" s="105"/>
    </row>
    <row r="57" spans="1:24" customFormat="1" x14ac:dyDescent="0.25">
      <c r="A57" s="156"/>
      <c r="B57" s="100"/>
      <c r="C57" s="100"/>
      <c r="D57" s="81"/>
      <c r="E57" s="81"/>
      <c r="F57" s="81"/>
      <c r="G57" s="81"/>
      <c r="H57" s="100"/>
      <c r="I57" s="6">
        <v>6</v>
      </c>
      <c r="J57" s="7" t="s">
        <v>63</v>
      </c>
      <c r="K57" s="6"/>
      <c r="L57" s="6" t="s">
        <v>4</v>
      </c>
      <c r="M57" s="76"/>
      <c r="N57" s="76"/>
      <c r="O57" s="76"/>
      <c r="P57" s="110"/>
      <c r="Q57" s="81"/>
      <c r="R57" s="81" t="s">
        <v>137</v>
      </c>
      <c r="S57" s="81"/>
      <c r="T57" s="81"/>
      <c r="U57" s="81"/>
      <c r="V57" s="81"/>
      <c r="W57" s="81"/>
      <c r="X57" s="105"/>
    </row>
    <row r="58" spans="1:24" customFormat="1" x14ac:dyDescent="0.25">
      <c r="A58" s="156"/>
      <c r="B58" s="100"/>
      <c r="C58" s="100"/>
      <c r="D58" s="81"/>
      <c r="E58" s="81"/>
      <c r="F58" s="81"/>
      <c r="G58" s="81"/>
      <c r="H58" s="100"/>
      <c r="I58" s="6">
        <v>7</v>
      </c>
      <c r="J58" s="7" t="s">
        <v>64</v>
      </c>
      <c r="K58" s="6" t="s">
        <v>4</v>
      </c>
      <c r="L58" s="6"/>
      <c r="M58" s="76"/>
      <c r="N58" s="76"/>
      <c r="O58" s="76"/>
      <c r="P58" s="111"/>
      <c r="Q58" s="82"/>
      <c r="R58" s="82" t="s">
        <v>137</v>
      </c>
      <c r="S58" s="82"/>
      <c r="T58" s="82"/>
      <c r="U58" s="82"/>
      <c r="V58" s="82"/>
      <c r="W58" s="82"/>
      <c r="X58" s="106"/>
    </row>
    <row r="59" spans="1:24" customFormat="1" ht="31.5" customHeight="1" x14ac:dyDescent="0.25">
      <c r="A59" s="156"/>
      <c r="B59" s="100"/>
      <c r="C59" s="100"/>
      <c r="D59" s="81"/>
      <c r="E59" s="81"/>
      <c r="F59" s="81"/>
      <c r="G59" s="81"/>
      <c r="H59" s="100"/>
      <c r="I59" s="46">
        <v>8</v>
      </c>
      <c r="J59" s="12" t="s">
        <v>76</v>
      </c>
      <c r="K59" s="6"/>
      <c r="L59" s="6" t="s">
        <v>4</v>
      </c>
      <c r="M59" s="76"/>
      <c r="N59" s="76"/>
      <c r="O59" s="76"/>
      <c r="P59" s="109">
        <v>2</v>
      </c>
      <c r="Q59" s="83" t="s">
        <v>161</v>
      </c>
      <c r="R59" s="83" t="s">
        <v>137</v>
      </c>
      <c r="S59" s="83" t="s">
        <v>210</v>
      </c>
      <c r="T59" s="83" t="s">
        <v>199</v>
      </c>
      <c r="U59" s="83" t="s">
        <v>196</v>
      </c>
      <c r="V59" s="83"/>
      <c r="W59" s="83"/>
      <c r="X59" s="104" t="s">
        <v>202</v>
      </c>
    </row>
    <row r="60" spans="1:24" customFormat="1" x14ac:dyDescent="0.25">
      <c r="A60" s="156"/>
      <c r="B60" s="100"/>
      <c r="C60" s="100"/>
      <c r="D60" s="81"/>
      <c r="E60" s="81"/>
      <c r="F60" s="81"/>
      <c r="G60" s="81"/>
      <c r="H60" s="100"/>
      <c r="I60" s="6">
        <v>9</v>
      </c>
      <c r="J60" s="7" t="s">
        <v>65</v>
      </c>
      <c r="K60" s="6"/>
      <c r="L60" s="6" t="s">
        <v>4</v>
      </c>
      <c r="M60" s="76"/>
      <c r="N60" s="76"/>
      <c r="O60" s="76"/>
      <c r="P60" s="110"/>
      <c r="Q60" s="81"/>
      <c r="R60" s="81" t="s">
        <v>137</v>
      </c>
      <c r="S60" s="81"/>
      <c r="T60" s="81"/>
      <c r="U60" s="81"/>
      <c r="V60" s="81"/>
      <c r="W60" s="81"/>
      <c r="X60" s="105"/>
    </row>
    <row r="61" spans="1:24" customFormat="1" x14ac:dyDescent="0.25">
      <c r="A61" s="156"/>
      <c r="B61" s="100"/>
      <c r="C61" s="100"/>
      <c r="D61" s="81"/>
      <c r="E61" s="81"/>
      <c r="F61" s="81"/>
      <c r="G61" s="81"/>
      <c r="H61" s="100"/>
      <c r="I61" s="6">
        <v>10</v>
      </c>
      <c r="J61" s="7" t="s">
        <v>66</v>
      </c>
      <c r="K61" s="6" t="s">
        <v>4</v>
      </c>
      <c r="L61" s="6"/>
      <c r="M61" s="76"/>
      <c r="N61" s="76"/>
      <c r="O61" s="76"/>
      <c r="P61" s="110"/>
      <c r="Q61" s="81"/>
      <c r="R61" s="81" t="s">
        <v>137</v>
      </c>
      <c r="S61" s="81"/>
      <c r="T61" s="81"/>
      <c r="U61" s="81"/>
      <c r="V61" s="81"/>
      <c r="W61" s="81"/>
      <c r="X61" s="105"/>
    </row>
    <row r="62" spans="1:24" customFormat="1" x14ac:dyDescent="0.25">
      <c r="A62" s="156"/>
      <c r="B62" s="100"/>
      <c r="C62" s="100"/>
      <c r="D62" s="81"/>
      <c r="E62" s="81"/>
      <c r="F62" s="81"/>
      <c r="G62" s="81"/>
      <c r="H62" s="100"/>
      <c r="I62" s="6">
        <v>11</v>
      </c>
      <c r="J62" s="7" t="s">
        <v>67</v>
      </c>
      <c r="K62" s="6" t="s">
        <v>4</v>
      </c>
      <c r="L62" s="6"/>
      <c r="M62" s="76"/>
      <c r="N62" s="76"/>
      <c r="O62" s="76"/>
      <c r="P62" s="110"/>
      <c r="Q62" s="81"/>
      <c r="R62" s="81" t="s">
        <v>137</v>
      </c>
      <c r="S62" s="81"/>
      <c r="T62" s="81"/>
      <c r="U62" s="81"/>
      <c r="V62" s="81"/>
      <c r="W62" s="81"/>
      <c r="X62" s="105"/>
    </row>
    <row r="63" spans="1:24" customFormat="1" x14ac:dyDescent="0.25">
      <c r="A63" s="156"/>
      <c r="B63" s="100"/>
      <c r="C63" s="100"/>
      <c r="D63" s="81"/>
      <c r="E63" s="81"/>
      <c r="F63" s="81"/>
      <c r="G63" s="81"/>
      <c r="H63" s="100"/>
      <c r="I63" s="6">
        <v>12</v>
      </c>
      <c r="J63" s="7" t="s">
        <v>68</v>
      </c>
      <c r="K63" s="6" t="s">
        <v>4</v>
      </c>
      <c r="L63" s="6"/>
      <c r="M63" s="76"/>
      <c r="N63" s="76"/>
      <c r="O63" s="76"/>
      <c r="P63" s="110"/>
      <c r="Q63" s="81"/>
      <c r="R63" s="81" t="s">
        <v>137</v>
      </c>
      <c r="S63" s="81"/>
      <c r="T63" s="81"/>
      <c r="U63" s="81"/>
      <c r="V63" s="81"/>
      <c r="W63" s="81"/>
      <c r="X63" s="105"/>
    </row>
    <row r="64" spans="1:24" customFormat="1" x14ac:dyDescent="0.25">
      <c r="A64" s="156"/>
      <c r="B64" s="100"/>
      <c r="C64" s="100"/>
      <c r="D64" s="81"/>
      <c r="E64" s="81"/>
      <c r="F64" s="81"/>
      <c r="G64" s="81"/>
      <c r="H64" s="100"/>
      <c r="I64" s="6">
        <v>13</v>
      </c>
      <c r="J64" s="7" t="s">
        <v>69</v>
      </c>
      <c r="K64" s="6" t="s">
        <v>4</v>
      </c>
      <c r="L64" s="6"/>
      <c r="M64" s="76"/>
      <c r="N64" s="76"/>
      <c r="O64" s="76"/>
      <c r="P64" s="110"/>
      <c r="Q64" s="81"/>
      <c r="R64" s="81" t="s">
        <v>137</v>
      </c>
      <c r="S64" s="81"/>
      <c r="T64" s="81"/>
      <c r="U64" s="81"/>
      <c r="V64" s="81"/>
      <c r="W64" s="81"/>
      <c r="X64" s="105"/>
    </row>
    <row r="65" spans="1:24" customFormat="1" x14ac:dyDescent="0.25">
      <c r="A65" s="156"/>
      <c r="B65" s="100"/>
      <c r="C65" s="100"/>
      <c r="D65" s="81"/>
      <c r="E65" s="81"/>
      <c r="F65" s="81"/>
      <c r="G65" s="81"/>
      <c r="H65" s="100"/>
      <c r="I65" s="6">
        <v>14</v>
      </c>
      <c r="J65" s="7" t="s">
        <v>70</v>
      </c>
      <c r="K65" s="6" t="s">
        <v>4</v>
      </c>
      <c r="L65" s="6"/>
      <c r="M65" s="76"/>
      <c r="N65" s="76"/>
      <c r="O65" s="76"/>
      <c r="P65" s="111"/>
      <c r="Q65" s="82"/>
      <c r="R65" s="82" t="s">
        <v>137</v>
      </c>
      <c r="S65" s="82"/>
      <c r="T65" s="82"/>
      <c r="U65" s="82"/>
      <c r="V65" s="82"/>
      <c r="W65" s="82"/>
      <c r="X65" s="106"/>
    </row>
    <row r="66" spans="1:24" customFormat="1" ht="15.75" customHeight="1" x14ac:dyDescent="0.25">
      <c r="A66" s="156"/>
      <c r="B66" s="100"/>
      <c r="C66" s="100"/>
      <c r="D66" s="81"/>
      <c r="E66" s="81"/>
      <c r="F66" s="81"/>
      <c r="G66" s="81"/>
      <c r="H66" s="100"/>
      <c r="I66" s="6">
        <v>15</v>
      </c>
      <c r="J66" s="7" t="s">
        <v>71</v>
      </c>
      <c r="K66" s="6" t="s">
        <v>4</v>
      </c>
      <c r="L66" s="6"/>
      <c r="M66" s="76"/>
      <c r="N66" s="76"/>
      <c r="O66" s="76"/>
      <c r="P66" s="109">
        <v>3</v>
      </c>
      <c r="Q66" s="83" t="s">
        <v>162</v>
      </c>
      <c r="R66" s="83" t="s">
        <v>137</v>
      </c>
      <c r="S66" s="83" t="s">
        <v>237</v>
      </c>
      <c r="T66" s="83" t="s">
        <v>211</v>
      </c>
      <c r="U66" s="83" t="s">
        <v>196</v>
      </c>
      <c r="V66" s="83"/>
      <c r="W66" s="83"/>
      <c r="X66" s="104" t="s">
        <v>202</v>
      </c>
    </row>
    <row r="67" spans="1:24" customFormat="1" x14ac:dyDescent="0.25">
      <c r="A67" s="156"/>
      <c r="B67" s="100"/>
      <c r="C67" s="100"/>
      <c r="D67" s="81"/>
      <c r="E67" s="81"/>
      <c r="F67" s="81"/>
      <c r="G67" s="81"/>
      <c r="H67" s="100"/>
      <c r="I67" s="6">
        <v>16</v>
      </c>
      <c r="J67" s="7" t="s">
        <v>72</v>
      </c>
      <c r="K67" s="6"/>
      <c r="L67" s="6" t="s">
        <v>4</v>
      </c>
      <c r="M67" s="76"/>
      <c r="N67" s="76"/>
      <c r="O67" s="76"/>
      <c r="P67" s="110"/>
      <c r="Q67" s="81"/>
      <c r="R67" s="81" t="s">
        <v>137</v>
      </c>
      <c r="S67" s="81"/>
      <c r="T67" s="81"/>
      <c r="U67" s="81"/>
      <c r="V67" s="81"/>
      <c r="W67" s="81"/>
      <c r="X67" s="105"/>
    </row>
    <row r="68" spans="1:24" customFormat="1" x14ac:dyDescent="0.25">
      <c r="A68" s="156"/>
      <c r="B68" s="100"/>
      <c r="C68" s="100"/>
      <c r="D68" s="81"/>
      <c r="E68" s="81"/>
      <c r="F68" s="81"/>
      <c r="G68" s="81"/>
      <c r="H68" s="100"/>
      <c r="I68" s="6">
        <v>17</v>
      </c>
      <c r="J68" s="7" t="s">
        <v>73</v>
      </c>
      <c r="K68" s="6" t="s">
        <v>4</v>
      </c>
      <c r="L68" s="6"/>
      <c r="M68" s="76"/>
      <c r="N68" s="76"/>
      <c r="O68" s="76"/>
      <c r="P68" s="110"/>
      <c r="Q68" s="81"/>
      <c r="R68" s="81" t="s">
        <v>137</v>
      </c>
      <c r="S68" s="81"/>
      <c r="T68" s="81"/>
      <c r="U68" s="81"/>
      <c r="V68" s="81"/>
      <c r="W68" s="81"/>
      <c r="X68" s="105"/>
    </row>
    <row r="69" spans="1:24" customFormat="1" x14ac:dyDescent="0.25">
      <c r="A69" s="156"/>
      <c r="B69" s="100"/>
      <c r="C69" s="100"/>
      <c r="D69" s="81"/>
      <c r="E69" s="81"/>
      <c r="F69" s="81"/>
      <c r="G69" s="81"/>
      <c r="H69" s="100"/>
      <c r="I69" s="6">
        <v>18</v>
      </c>
      <c r="J69" s="7" t="s">
        <v>74</v>
      </c>
      <c r="K69" s="6"/>
      <c r="L69" s="6" t="s">
        <v>4</v>
      </c>
      <c r="M69" s="76"/>
      <c r="N69" s="76"/>
      <c r="O69" s="76"/>
      <c r="P69" s="110"/>
      <c r="Q69" s="81"/>
      <c r="R69" s="81" t="s">
        <v>137</v>
      </c>
      <c r="S69" s="81"/>
      <c r="T69" s="81"/>
      <c r="U69" s="81"/>
      <c r="V69" s="81"/>
      <c r="W69" s="81"/>
      <c r="X69" s="105"/>
    </row>
    <row r="70" spans="1:24" customFormat="1" x14ac:dyDescent="0.25">
      <c r="A70" s="156"/>
      <c r="B70" s="100"/>
      <c r="C70" s="100"/>
      <c r="D70" s="81"/>
      <c r="E70" s="81"/>
      <c r="F70" s="81"/>
      <c r="G70" s="81"/>
      <c r="H70" s="100"/>
      <c r="I70" s="6">
        <v>19</v>
      </c>
      <c r="J70" s="7" t="s">
        <v>75</v>
      </c>
      <c r="K70" s="6"/>
      <c r="L70" s="6" t="s">
        <v>4</v>
      </c>
      <c r="M70" s="76"/>
      <c r="N70" s="76"/>
      <c r="O70" s="76"/>
      <c r="P70" s="110"/>
      <c r="Q70" s="81"/>
      <c r="R70" s="81" t="s">
        <v>137</v>
      </c>
      <c r="S70" s="81"/>
      <c r="T70" s="81"/>
      <c r="U70" s="81"/>
      <c r="V70" s="81"/>
      <c r="W70" s="81"/>
      <c r="X70" s="105"/>
    </row>
    <row r="71" spans="1:24" customFormat="1" ht="16.5" thickBot="1" x14ac:dyDescent="0.3">
      <c r="A71" s="157"/>
      <c r="B71" s="102"/>
      <c r="C71" s="102"/>
      <c r="D71" s="84"/>
      <c r="E71" s="84"/>
      <c r="F71" s="84"/>
      <c r="G71" s="84"/>
      <c r="H71" s="102"/>
      <c r="I71" s="40">
        <v>20</v>
      </c>
      <c r="J71" s="40" t="s">
        <v>110</v>
      </c>
      <c r="K71" s="40">
        <f>COUNTA(K52:K70)</f>
        <v>12</v>
      </c>
      <c r="L71" s="40">
        <f>COUNTA(L52:L70)</f>
        <v>7</v>
      </c>
      <c r="M71" s="77"/>
      <c r="N71" s="77"/>
      <c r="O71" s="77"/>
      <c r="P71" s="112"/>
      <c r="Q71" s="84"/>
      <c r="R71" s="84" t="s">
        <v>137</v>
      </c>
      <c r="S71" s="84"/>
      <c r="T71" s="84"/>
      <c r="U71" s="84"/>
      <c r="V71" s="84"/>
      <c r="W71" s="84"/>
      <c r="X71" s="107"/>
    </row>
    <row r="72" spans="1:24" x14ac:dyDescent="0.25">
      <c r="A72" s="145">
        <v>4</v>
      </c>
      <c r="B72" s="148" t="s">
        <v>77</v>
      </c>
      <c r="C72" s="148" t="s">
        <v>78</v>
      </c>
      <c r="D72" s="85" t="s">
        <v>164</v>
      </c>
      <c r="E72" s="85" t="s">
        <v>165</v>
      </c>
      <c r="F72" s="85" t="s">
        <v>163</v>
      </c>
      <c r="G72" s="85">
        <v>12</v>
      </c>
      <c r="H72" s="148" t="s">
        <v>112</v>
      </c>
      <c r="I72" s="14">
        <v>1</v>
      </c>
      <c r="J72" s="13" t="s">
        <v>58</v>
      </c>
      <c r="K72" s="14"/>
      <c r="L72" s="14" t="s">
        <v>4</v>
      </c>
      <c r="M72" s="151" t="str">
        <f>IF((K91&gt;=12),"CATASTROFICO",IF(AND(K91&gt;=6,K91&lt;12),"MAYOR","MODERADO"))</f>
        <v>CATASTROFICO</v>
      </c>
      <c r="N72" s="151" t="str">
        <f>IF((G72&gt;5000),"MUY ALTO",IF(AND(G72&gt;=500,G72&lt;=5000),"ALTA",IF(AND(G72&gt;=24,G72&lt;500),"MEDIA",IF(AND(G72&gt;=3,G72&lt;24),"BAJA","MUY BAJO"))))</f>
        <v>BAJA</v>
      </c>
      <c r="O72" s="75" t="str">
        <f>IF(AND(M72="CATASTROFICO",N72="MUY ALTO"),"CATASTROFICO",IF(AND(M72="CATASTROFICO",N72="ALTA"),"CATASTROFICO",IF(AND(M72="CATASTROFICO",N72="BAJA"),"MAYOR",IF(AND(M72="CATASTROFICO",N72="MEDIA"),"MAYOR",IF(AND(M72="CATASTROFICO",N72="MUY BAJO"),"MODERADO",IF(AND(M72="MAYOR",N72="MUY ALTO"),"CATASTROFICO",IF(AND(M72="MAYOR",N72="ALTO"),"CATASTROFICO",IF(AND(M72="MAYOR",N72="MEDIA"),"MAYOR",IF(AND(M72="MAYOR",N72="BAJA"),"MAYOR",IF(AND(M72="MAYOR",N72="MUY BAJO"),"MODERADO",IF(AND(M72="MODERADO",N72="MUY ALTO"),"CATASTROFICO",IF(AND(M72="MODERADO",N72="ALTO"),"CATASTROFICO",IF(AND(M72="MODERADO",N72="MEDIA"),"MAYOR",IF(AND(M72="MODERADO",N72="BAJA"),"MAYOR",IF(AND(M72="MODERADO",N72="MUY BAJO"),"MODERADO")))))))))))))))</f>
        <v>MAYOR</v>
      </c>
      <c r="P72" s="113">
        <v>1</v>
      </c>
      <c r="Q72" s="80" t="s">
        <v>166</v>
      </c>
      <c r="R72" s="80" t="s">
        <v>137</v>
      </c>
      <c r="S72" s="80" t="s">
        <v>213</v>
      </c>
      <c r="T72" s="80" t="s">
        <v>238</v>
      </c>
      <c r="U72" s="80" t="s">
        <v>196</v>
      </c>
      <c r="V72" s="80"/>
      <c r="W72" s="80"/>
      <c r="X72" s="108" t="s">
        <v>202</v>
      </c>
    </row>
    <row r="73" spans="1:24" x14ac:dyDescent="0.25">
      <c r="A73" s="146"/>
      <c r="B73" s="149"/>
      <c r="C73" s="149"/>
      <c r="D73" s="86"/>
      <c r="E73" s="86"/>
      <c r="F73" s="86"/>
      <c r="G73" s="86"/>
      <c r="H73" s="149"/>
      <c r="I73" s="6">
        <v>2</v>
      </c>
      <c r="J73" s="7" t="s">
        <v>59</v>
      </c>
      <c r="K73" s="6" t="s">
        <v>4</v>
      </c>
      <c r="L73" s="6"/>
      <c r="M73" s="152"/>
      <c r="N73" s="152"/>
      <c r="O73" s="76"/>
      <c r="P73" s="110"/>
      <c r="Q73" s="81"/>
      <c r="R73" s="81" t="s">
        <v>137</v>
      </c>
      <c r="S73" s="81"/>
      <c r="T73" s="81"/>
      <c r="U73" s="81"/>
      <c r="V73" s="81"/>
      <c r="W73" s="81"/>
      <c r="X73" s="105"/>
    </row>
    <row r="74" spans="1:24" x14ac:dyDescent="0.25">
      <c r="A74" s="146"/>
      <c r="B74" s="149"/>
      <c r="C74" s="149"/>
      <c r="D74" s="86"/>
      <c r="E74" s="86"/>
      <c r="F74" s="86"/>
      <c r="G74" s="86"/>
      <c r="H74" s="149"/>
      <c r="I74" s="6">
        <v>3</v>
      </c>
      <c r="J74" s="7" t="s">
        <v>60</v>
      </c>
      <c r="K74" s="6" t="s">
        <v>4</v>
      </c>
      <c r="L74" s="6"/>
      <c r="M74" s="152"/>
      <c r="N74" s="152"/>
      <c r="O74" s="76"/>
      <c r="P74" s="110"/>
      <c r="Q74" s="81"/>
      <c r="R74" s="81" t="s">
        <v>137</v>
      </c>
      <c r="S74" s="81"/>
      <c r="T74" s="81"/>
      <c r="U74" s="81"/>
      <c r="V74" s="81"/>
      <c r="W74" s="81"/>
      <c r="X74" s="105"/>
    </row>
    <row r="75" spans="1:24" x14ac:dyDescent="0.25">
      <c r="A75" s="146"/>
      <c r="B75" s="149"/>
      <c r="C75" s="149"/>
      <c r="D75" s="86"/>
      <c r="E75" s="86"/>
      <c r="F75" s="86"/>
      <c r="G75" s="86"/>
      <c r="H75" s="149"/>
      <c r="I75" s="6">
        <v>4</v>
      </c>
      <c r="J75" s="7" t="s">
        <v>61</v>
      </c>
      <c r="K75" s="6" t="s">
        <v>4</v>
      </c>
      <c r="L75" s="6"/>
      <c r="M75" s="152"/>
      <c r="N75" s="152"/>
      <c r="O75" s="76"/>
      <c r="P75" s="110"/>
      <c r="Q75" s="81"/>
      <c r="R75" s="81" t="s">
        <v>137</v>
      </c>
      <c r="S75" s="81"/>
      <c r="T75" s="81"/>
      <c r="U75" s="81"/>
      <c r="V75" s="81"/>
      <c r="W75" s="81"/>
      <c r="X75" s="105"/>
    </row>
    <row r="76" spans="1:24" x14ac:dyDescent="0.25">
      <c r="A76" s="146"/>
      <c r="B76" s="149"/>
      <c r="C76" s="149"/>
      <c r="D76" s="86"/>
      <c r="E76" s="86"/>
      <c r="F76" s="86"/>
      <c r="G76" s="86"/>
      <c r="H76" s="149"/>
      <c r="I76" s="6">
        <v>5</v>
      </c>
      <c r="J76" s="7" t="s">
        <v>62</v>
      </c>
      <c r="K76" s="6" t="s">
        <v>4</v>
      </c>
      <c r="L76" s="6"/>
      <c r="M76" s="152"/>
      <c r="N76" s="152"/>
      <c r="O76" s="76"/>
      <c r="P76" s="110"/>
      <c r="Q76" s="81"/>
      <c r="R76" s="81" t="s">
        <v>137</v>
      </c>
      <c r="S76" s="81"/>
      <c r="T76" s="81"/>
      <c r="U76" s="81"/>
      <c r="V76" s="81"/>
      <c r="W76" s="81"/>
      <c r="X76" s="105"/>
    </row>
    <row r="77" spans="1:24" x14ac:dyDescent="0.25">
      <c r="A77" s="146"/>
      <c r="B77" s="149"/>
      <c r="C77" s="149"/>
      <c r="D77" s="86"/>
      <c r="E77" s="86"/>
      <c r="F77" s="86"/>
      <c r="G77" s="86"/>
      <c r="H77" s="149"/>
      <c r="I77" s="6">
        <v>6</v>
      </c>
      <c r="J77" s="7" t="s">
        <v>63</v>
      </c>
      <c r="K77" s="6" t="s">
        <v>4</v>
      </c>
      <c r="L77" s="6"/>
      <c r="M77" s="152"/>
      <c r="N77" s="152"/>
      <c r="O77" s="76"/>
      <c r="P77" s="110"/>
      <c r="Q77" s="81"/>
      <c r="R77" s="81" t="s">
        <v>137</v>
      </c>
      <c r="S77" s="81"/>
      <c r="T77" s="81"/>
      <c r="U77" s="81"/>
      <c r="V77" s="81"/>
      <c r="W77" s="81"/>
      <c r="X77" s="105"/>
    </row>
    <row r="78" spans="1:24" x14ac:dyDescent="0.25">
      <c r="A78" s="146"/>
      <c r="B78" s="149"/>
      <c r="C78" s="149"/>
      <c r="D78" s="86"/>
      <c r="E78" s="86"/>
      <c r="F78" s="86"/>
      <c r="G78" s="86"/>
      <c r="H78" s="149"/>
      <c r="I78" s="6">
        <v>7</v>
      </c>
      <c r="J78" s="7" t="s">
        <v>64</v>
      </c>
      <c r="K78" s="6" t="s">
        <v>4</v>
      </c>
      <c r="L78" s="6"/>
      <c r="M78" s="152"/>
      <c r="N78" s="152"/>
      <c r="O78" s="76"/>
      <c r="P78" s="111"/>
      <c r="Q78" s="82"/>
      <c r="R78" s="82" t="s">
        <v>137</v>
      </c>
      <c r="S78" s="82"/>
      <c r="T78" s="82"/>
      <c r="U78" s="82"/>
      <c r="V78" s="82"/>
      <c r="W78" s="82"/>
      <c r="X78" s="106"/>
    </row>
    <row r="79" spans="1:24" ht="31.5" x14ac:dyDescent="0.25">
      <c r="A79" s="146"/>
      <c r="B79" s="149"/>
      <c r="C79" s="149"/>
      <c r="D79" s="86"/>
      <c r="E79" s="86"/>
      <c r="F79" s="86"/>
      <c r="G79" s="86"/>
      <c r="H79" s="149"/>
      <c r="I79" s="46">
        <v>8</v>
      </c>
      <c r="J79" s="12" t="s">
        <v>76</v>
      </c>
      <c r="K79" s="6" t="s">
        <v>4</v>
      </c>
      <c r="L79" s="6"/>
      <c r="M79" s="152"/>
      <c r="N79" s="152"/>
      <c r="O79" s="76"/>
      <c r="P79" s="109">
        <v>2</v>
      </c>
      <c r="Q79" s="83" t="s">
        <v>167</v>
      </c>
      <c r="R79" s="83" t="s">
        <v>137</v>
      </c>
      <c r="S79" s="83" t="s">
        <v>214</v>
      </c>
      <c r="T79" s="83" t="s">
        <v>238</v>
      </c>
      <c r="U79" s="83" t="s">
        <v>196</v>
      </c>
      <c r="V79" s="83"/>
      <c r="W79" s="83"/>
      <c r="X79" s="104" t="s">
        <v>202</v>
      </c>
    </row>
    <row r="80" spans="1:24" x14ac:dyDescent="0.25">
      <c r="A80" s="146"/>
      <c r="B80" s="149"/>
      <c r="C80" s="149"/>
      <c r="D80" s="86"/>
      <c r="E80" s="86"/>
      <c r="F80" s="86"/>
      <c r="G80" s="86"/>
      <c r="H80" s="149"/>
      <c r="I80" s="6">
        <v>9</v>
      </c>
      <c r="J80" s="7" t="s">
        <v>65</v>
      </c>
      <c r="K80" s="6"/>
      <c r="L80" s="6" t="s">
        <v>4</v>
      </c>
      <c r="M80" s="152"/>
      <c r="N80" s="152"/>
      <c r="O80" s="76"/>
      <c r="P80" s="110"/>
      <c r="Q80" s="81"/>
      <c r="R80" s="81" t="s">
        <v>137</v>
      </c>
      <c r="S80" s="81"/>
      <c r="T80" s="81"/>
      <c r="U80" s="81"/>
      <c r="V80" s="81"/>
      <c r="W80" s="81"/>
      <c r="X80" s="105"/>
    </row>
    <row r="81" spans="1:24" x14ac:dyDescent="0.25">
      <c r="A81" s="146"/>
      <c r="B81" s="149"/>
      <c r="C81" s="149"/>
      <c r="D81" s="86"/>
      <c r="E81" s="86"/>
      <c r="F81" s="86"/>
      <c r="G81" s="86"/>
      <c r="H81" s="149"/>
      <c r="I81" s="6">
        <v>10</v>
      </c>
      <c r="J81" s="7" t="s">
        <v>66</v>
      </c>
      <c r="K81" s="6" t="s">
        <v>4</v>
      </c>
      <c r="L81" s="6"/>
      <c r="M81" s="152"/>
      <c r="N81" s="152"/>
      <c r="O81" s="76"/>
      <c r="P81" s="110"/>
      <c r="Q81" s="81"/>
      <c r="R81" s="81" t="s">
        <v>137</v>
      </c>
      <c r="S81" s="81"/>
      <c r="T81" s="81"/>
      <c r="U81" s="81"/>
      <c r="V81" s="81"/>
      <c r="W81" s="81"/>
      <c r="X81" s="105"/>
    </row>
    <row r="82" spans="1:24" x14ac:dyDescent="0.25">
      <c r="A82" s="146"/>
      <c r="B82" s="149"/>
      <c r="C82" s="149"/>
      <c r="D82" s="86"/>
      <c r="E82" s="86"/>
      <c r="F82" s="86"/>
      <c r="G82" s="86"/>
      <c r="H82" s="149"/>
      <c r="I82" s="6">
        <v>11</v>
      </c>
      <c r="J82" s="7" t="s">
        <v>67</v>
      </c>
      <c r="K82" s="6" t="s">
        <v>4</v>
      </c>
      <c r="L82" s="6"/>
      <c r="M82" s="152"/>
      <c r="N82" s="152"/>
      <c r="O82" s="76"/>
      <c r="P82" s="110"/>
      <c r="Q82" s="81"/>
      <c r="R82" s="81" t="s">
        <v>137</v>
      </c>
      <c r="S82" s="81"/>
      <c r="T82" s="81"/>
      <c r="U82" s="81"/>
      <c r="V82" s="81"/>
      <c r="W82" s="81"/>
      <c r="X82" s="105"/>
    </row>
    <row r="83" spans="1:24" x14ac:dyDescent="0.25">
      <c r="A83" s="146"/>
      <c r="B83" s="149"/>
      <c r="C83" s="149"/>
      <c r="D83" s="86"/>
      <c r="E83" s="86"/>
      <c r="F83" s="86"/>
      <c r="G83" s="86"/>
      <c r="H83" s="149"/>
      <c r="I83" s="6">
        <v>12</v>
      </c>
      <c r="J83" s="7" t="s">
        <v>68</v>
      </c>
      <c r="K83" s="6" t="s">
        <v>4</v>
      </c>
      <c r="L83" s="6"/>
      <c r="M83" s="152"/>
      <c r="N83" s="152"/>
      <c r="O83" s="76"/>
      <c r="P83" s="110"/>
      <c r="Q83" s="81"/>
      <c r="R83" s="81" t="s">
        <v>137</v>
      </c>
      <c r="S83" s="81"/>
      <c r="T83" s="81"/>
      <c r="U83" s="81"/>
      <c r="V83" s="81"/>
      <c r="W83" s="81"/>
      <c r="X83" s="105"/>
    </row>
    <row r="84" spans="1:24" x14ac:dyDescent="0.25">
      <c r="A84" s="146"/>
      <c r="B84" s="149"/>
      <c r="C84" s="149"/>
      <c r="D84" s="86"/>
      <c r="E84" s="86"/>
      <c r="F84" s="86"/>
      <c r="G84" s="86"/>
      <c r="H84" s="149"/>
      <c r="I84" s="6">
        <v>13</v>
      </c>
      <c r="J84" s="7" t="s">
        <v>69</v>
      </c>
      <c r="K84" s="6" t="s">
        <v>4</v>
      </c>
      <c r="L84" s="6"/>
      <c r="M84" s="152"/>
      <c r="N84" s="152"/>
      <c r="O84" s="76"/>
      <c r="P84" s="110"/>
      <c r="Q84" s="81"/>
      <c r="R84" s="81" t="s">
        <v>137</v>
      </c>
      <c r="S84" s="81"/>
      <c r="T84" s="81"/>
      <c r="U84" s="81"/>
      <c r="V84" s="81"/>
      <c r="W84" s="81"/>
      <c r="X84" s="105"/>
    </row>
    <row r="85" spans="1:24" x14ac:dyDescent="0.25">
      <c r="A85" s="146"/>
      <c r="B85" s="149"/>
      <c r="C85" s="149"/>
      <c r="D85" s="86"/>
      <c r="E85" s="86"/>
      <c r="F85" s="86"/>
      <c r="G85" s="86"/>
      <c r="H85" s="149"/>
      <c r="I85" s="6">
        <v>14</v>
      </c>
      <c r="J85" s="7" t="s">
        <v>70</v>
      </c>
      <c r="K85" s="6" t="s">
        <v>4</v>
      </c>
      <c r="L85" s="6"/>
      <c r="M85" s="152"/>
      <c r="N85" s="152"/>
      <c r="O85" s="76"/>
      <c r="P85" s="111"/>
      <c r="Q85" s="82"/>
      <c r="R85" s="82" t="s">
        <v>137</v>
      </c>
      <c r="S85" s="82"/>
      <c r="T85" s="82"/>
      <c r="U85" s="82"/>
      <c r="V85" s="82"/>
      <c r="W85" s="82"/>
      <c r="X85" s="106"/>
    </row>
    <row r="86" spans="1:24" x14ac:dyDescent="0.25">
      <c r="A86" s="146"/>
      <c r="B86" s="149"/>
      <c r="C86" s="149"/>
      <c r="D86" s="86"/>
      <c r="E86" s="86"/>
      <c r="F86" s="86"/>
      <c r="G86" s="86"/>
      <c r="H86" s="149"/>
      <c r="I86" s="6">
        <v>15</v>
      </c>
      <c r="J86" s="7" t="s">
        <v>71</v>
      </c>
      <c r="K86" s="6" t="s">
        <v>4</v>
      </c>
      <c r="L86" s="6"/>
      <c r="M86" s="152"/>
      <c r="N86" s="152"/>
      <c r="O86" s="76"/>
      <c r="P86" s="109">
        <v>3</v>
      </c>
      <c r="Q86" s="83" t="s">
        <v>168</v>
      </c>
      <c r="R86" s="83" t="s">
        <v>137</v>
      </c>
      <c r="S86" s="83" t="s">
        <v>215</v>
      </c>
      <c r="T86" s="83" t="s">
        <v>238</v>
      </c>
      <c r="U86" s="83" t="s">
        <v>196</v>
      </c>
      <c r="V86" s="83"/>
      <c r="W86" s="83"/>
      <c r="X86" s="104" t="s">
        <v>202</v>
      </c>
    </row>
    <row r="87" spans="1:24" x14ac:dyDescent="0.25">
      <c r="A87" s="146"/>
      <c r="B87" s="149"/>
      <c r="C87" s="149"/>
      <c r="D87" s="86"/>
      <c r="E87" s="86"/>
      <c r="F87" s="86"/>
      <c r="G87" s="86"/>
      <c r="H87" s="149"/>
      <c r="I87" s="6">
        <v>16</v>
      </c>
      <c r="J87" s="7" t="s">
        <v>72</v>
      </c>
      <c r="K87" s="6"/>
      <c r="L87" s="6" t="s">
        <v>4</v>
      </c>
      <c r="M87" s="152"/>
      <c r="N87" s="152"/>
      <c r="O87" s="76"/>
      <c r="P87" s="110"/>
      <c r="Q87" s="81"/>
      <c r="R87" s="81" t="s">
        <v>137</v>
      </c>
      <c r="S87" s="81"/>
      <c r="T87" s="81"/>
      <c r="U87" s="81"/>
      <c r="V87" s="81"/>
      <c r="W87" s="81"/>
      <c r="X87" s="105"/>
    </row>
    <row r="88" spans="1:24" x14ac:dyDescent="0.25">
      <c r="A88" s="146"/>
      <c r="B88" s="149"/>
      <c r="C88" s="149"/>
      <c r="D88" s="86"/>
      <c r="E88" s="86"/>
      <c r="F88" s="86"/>
      <c r="G88" s="86"/>
      <c r="H88" s="149"/>
      <c r="I88" s="6">
        <v>17</v>
      </c>
      <c r="J88" s="7" t="s">
        <v>73</v>
      </c>
      <c r="K88" s="6" t="s">
        <v>4</v>
      </c>
      <c r="L88" s="6"/>
      <c r="M88" s="152"/>
      <c r="N88" s="152"/>
      <c r="O88" s="76"/>
      <c r="P88" s="110"/>
      <c r="Q88" s="81"/>
      <c r="R88" s="81" t="s">
        <v>137</v>
      </c>
      <c r="S88" s="81"/>
      <c r="T88" s="81"/>
      <c r="U88" s="81"/>
      <c r="V88" s="81"/>
      <c r="W88" s="81"/>
      <c r="X88" s="105"/>
    </row>
    <row r="89" spans="1:24" x14ac:dyDescent="0.25">
      <c r="A89" s="146"/>
      <c r="B89" s="149"/>
      <c r="C89" s="149"/>
      <c r="D89" s="86"/>
      <c r="E89" s="86"/>
      <c r="F89" s="86"/>
      <c r="G89" s="86"/>
      <c r="H89" s="149"/>
      <c r="I89" s="6">
        <v>18</v>
      </c>
      <c r="J89" s="7" t="s">
        <v>74</v>
      </c>
      <c r="K89" s="6" t="s">
        <v>4</v>
      </c>
      <c r="L89" s="6"/>
      <c r="M89" s="152"/>
      <c r="N89" s="152"/>
      <c r="O89" s="76"/>
      <c r="P89" s="110"/>
      <c r="Q89" s="81"/>
      <c r="R89" s="81" t="s">
        <v>137</v>
      </c>
      <c r="S89" s="81"/>
      <c r="T89" s="81"/>
      <c r="U89" s="81"/>
      <c r="V89" s="81"/>
      <c r="W89" s="81"/>
      <c r="X89" s="105"/>
    </row>
    <row r="90" spans="1:24" x14ac:dyDescent="0.25">
      <c r="A90" s="146"/>
      <c r="B90" s="149"/>
      <c r="C90" s="149"/>
      <c r="D90" s="86"/>
      <c r="E90" s="86"/>
      <c r="F90" s="86"/>
      <c r="G90" s="86"/>
      <c r="H90" s="149"/>
      <c r="I90" s="6">
        <v>19</v>
      </c>
      <c r="J90" s="7" t="s">
        <v>75</v>
      </c>
      <c r="K90" s="6"/>
      <c r="L90" s="6" t="s">
        <v>4</v>
      </c>
      <c r="M90" s="152"/>
      <c r="N90" s="152"/>
      <c r="O90" s="76"/>
      <c r="P90" s="110"/>
      <c r="Q90" s="81"/>
      <c r="R90" s="81" t="s">
        <v>137</v>
      </c>
      <c r="S90" s="81"/>
      <c r="T90" s="81"/>
      <c r="U90" s="81"/>
      <c r="V90" s="81"/>
      <c r="W90" s="81"/>
      <c r="X90" s="105"/>
    </row>
    <row r="91" spans="1:24" customFormat="1" ht="16.5" thickBot="1" x14ac:dyDescent="0.3">
      <c r="A91" s="147"/>
      <c r="B91" s="150"/>
      <c r="C91" s="150"/>
      <c r="D91" s="87"/>
      <c r="E91" s="87"/>
      <c r="F91" s="87"/>
      <c r="G91" s="87"/>
      <c r="H91" s="150"/>
      <c r="I91" s="40">
        <v>20</v>
      </c>
      <c r="J91" s="40" t="s">
        <v>110</v>
      </c>
      <c r="K91" s="40">
        <f>COUNTA(K72:K90)</f>
        <v>15</v>
      </c>
      <c r="L91" s="40">
        <f>COUNTA(L72:L90)</f>
        <v>4</v>
      </c>
      <c r="M91" s="153"/>
      <c r="N91" s="153"/>
      <c r="O91" s="77"/>
      <c r="P91" s="112"/>
      <c r="Q91" s="84"/>
      <c r="R91" s="84" t="s">
        <v>137</v>
      </c>
      <c r="S91" s="84"/>
      <c r="T91" s="84"/>
      <c r="U91" s="84"/>
      <c r="V91" s="84"/>
      <c r="W91" s="84"/>
      <c r="X91" s="107"/>
    </row>
    <row r="92" spans="1:24" x14ac:dyDescent="0.25">
      <c r="A92" s="145">
        <v>5</v>
      </c>
      <c r="B92" s="148" t="s">
        <v>27</v>
      </c>
      <c r="C92" s="148" t="s">
        <v>83</v>
      </c>
      <c r="D92" s="85" t="s">
        <v>169</v>
      </c>
      <c r="E92" s="85" t="s">
        <v>170</v>
      </c>
      <c r="F92" s="85" t="s">
        <v>113</v>
      </c>
      <c r="G92" s="85">
        <v>24</v>
      </c>
      <c r="H92" s="148" t="s">
        <v>112</v>
      </c>
      <c r="I92" s="14">
        <v>1</v>
      </c>
      <c r="J92" s="13" t="s">
        <v>58</v>
      </c>
      <c r="K92" s="14" t="s">
        <v>4</v>
      </c>
      <c r="L92" s="14"/>
      <c r="M92" s="151" t="str">
        <f>IF((K111&gt;=12),"CATASTROFICO",IF(AND(K111&gt;=6,K111&lt;12),"MAYOR","MODERADO"))</f>
        <v>CATASTROFICO</v>
      </c>
      <c r="N92" s="151" t="str">
        <f>IF((G92&gt;5000),"MUY ALTO",IF(AND(G92&gt;=500,G92&lt;=5000),"ALTA",IF(AND(G92&gt;=24,G92&lt;500),"MEDIA",IF(AND(G92&gt;=3,G92&lt;24),"BAJA","MUY BAJO"))))</f>
        <v>MEDIA</v>
      </c>
      <c r="O92" s="75" t="str">
        <f>IF(AND(M92="CATASTROFICO",N92="MUY ALTO"),"CATASTROFICO",IF(AND(M92="CATASTROFICO",N92="ALTA"),"CATASTROFICO",IF(AND(M92="CATASTROFICO",N92="BAJA"),"MAYOR",IF(AND(M92="CATASTROFICO",N92="MEDIA"),"MAYOR",IF(AND(M92="CATASTROFICO",N92="MUY BAJO"),"MODERADO",IF(AND(M92="MAYOR",N92="MUY ALTO"),"CATASTROFICO",IF(AND(M92="MAYOR",N92="ALTO"),"CATASTROFICO",IF(AND(M92="MAYOR",N92="MEDIA"),"MAYOR",IF(AND(M92="MAYOR",N92="BAJA"),"MAYOR",IF(AND(M92="MAYOR",N92="MUY BAJO"),"MODERADO",IF(AND(M92="MODERADO",N92="MUY ALTO"),"CATASTROFICO",IF(AND(M92="MODERADO",N92="ALTO"),"CATASTROFICO",IF(AND(M92="MODERADO",N92="MEDIA"),"MAYOR",IF(AND(M92="MODERADO",N92="BAJA"),"MAYOR",IF(AND(M92="MODERADO",N92="MUY BAJO"),"MODERADO")))))))))))))))</f>
        <v>MAYOR</v>
      </c>
      <c r="P92" s="113">
        <v>1</v>
      </c>
      <c r="Q92" s="80" t="s">
        <v>138</v>
      </c>
      <c r="R92" s="80" t="s">
        <v>137</v>
      </c>
      <c r="S92" s="80" t="s">
        <v>216</v>
      </c>
      <c r="T92" s="80" t="s">
        <v>236</v>
      </c>
      <c r="U92" s="80" t="s">
        <v>196</v>
      </c>
      <c r="V92" s="80"/>
      <c r="W92" s="80"/>
      <c r="X92" s="108" t="s">
        <v>202</v>
      </c>
    </row>
    <row r="93" spans="1:24" x14ac:dyDescent="0.25">
      <c r="A93" s="146"/>
      <c r="B93" s="149"/>
      <c r="C93" s="149"/>
      <c r="D93" s="86"/>
      <c r="E93" s="86"/>
      <c r="F93" s="86"/>
      <c r="G93" s="86"/>
      <c r="H93" s="149"/>
      <c r="I93" s="6">
        <v>2</v>
      </c>
      <c r="J93" s="7" t="s">
        <v>59</v>
      </c>
      <c r="K93" s="6" t="s">
        <v>4</v>
      </c>
      <c r="L93" s="6"/>
      <c r="M93" s="152"/>
      <c r="N93" s="152"/>
      <c r="O93" s="76"/>
      <c r="P93" s="110"/>
      <c r="Q93" s="81"/>
      <c r="R93" s="81" t="s">
        <v>137</v>
      </c>
      <c r="S93" s="81"/>
      <c r="T93" s="81"/>
      <c r="U93" s="81"/>
      <c r="V93" s="81"/>
      <c r="W93" s="81"/>
      <c r="X93" s="105"/>
    </row>
    <row r="94" spans="1:24" x14ac:dyDescent="0.25">
      <c r="A94" s="146"/>
      <c r="B94" s="149"/>
      <c r="C94" s="149"/>
      <c r="D94" s="86"/>
      <c r="E94" s="86"/>
      <c r="F94" s="86"/>
      <c r="G94" s="86"/>
      <c r="H94" s="149"/>
      <c r="I94" s="6">
        <v>3</v>
      </c>
      <c r="J94" s="7" t="s">
        <v>60</v>
      </c>
      <c r="K94" s="6" t="s">
        <v>4</v>
      </c>
      <c r="L94" s="6"/>
      <c r="M94" s="152"/>
      <c r="N94" s="152"/>
      <c r="O94" s="76"/>
      <c r="P94" s="110"/>
      <c r="Q94" s="81"/>
      <c r="R94" s="81" t="s">
        <v>137</v>
      </c>
      <c r="S94" s="81"/>
      <c r="T94" s="81"/>
      <c r="U94" s="81"/>
      <c r="V94" s="81"/>
      <c r="W94" s="81"/>
      <c r="X94" s="105"/>
    </row>
    <row r="95" spans="1:24" x14ac:dyDescent="0.25">
      <c r="A95" s="146"/>
      <c r="B95" s="149"/>
      <c r="C95" s="149"/>
      <c r="D95" s="86"/>
      <c r="E95" s="86"/>
      <c r="F95" s="86"/>
      <c r="G95" s="86"/>
      <c r="H95" s="149"/>
      <c r="I95" s="6">
        <v>4</v>
      </c>
      <c r="J95" s="7" t="s">
        <v>61</v>
      </c>
      <c r="K95" s="6" t="s">
        <v>4</v>
      </c>
      <c r="L95" s="6"/>
      <c r="M95" s="152"/>
      <c r="N95" s="152"/>
      <c r="O95" s="76"/>
      <c r="P95" s="111"/>
      <c r="Q95" s="82"/>
      <c r="R95" s="82" t="s">
        <v>137</v>
      </c>
      <c r="S95" s="82"/>
      <c r="T95" s="82"/>
      <c r="U95" s="82"/>
      <c r="V95" s="82"/>
      <c r="W95" s="82"/>
      <c r="X95" s="106"/>
    </row>
    <row r="96" spans="1:24" x14ac:dyDescent="0.25">
      <c r="A96" s="146"/>
      <c r="B96" s="149"/>
      <c r="C96" s="149"/>
      <c r="D96" s="86"/>
      <c r="E96" s="86"/>
      <c r="F96" s="86"/>
      <c r="G96" s="86"/>
      <c r="H96" s="149"/>
      <c r="I96" s="6">
        <v>5</v>
      </c>
      <c r="J96" s="7" t="s">
        <v>62</v>
      </c>
      <c r="K96" s="6" t="s">
        <v>4</v>
      </c>
      <c r="L96" s="6"/>
      <c r="M96" s="152"/>
      <c r="N96" s="152"/>
      <c r="O96" s="76"/>
      <c r="P96" s="109">
        <v>2</v>
      </c>
      <c r="Q96" s="83" t="s">
        <v>139</v>
      </c>
      <c r="R96" s="83" t="s">
        <v>137</v>
      </c>
      <c r="S96" s="83" t="s">
        <v>217</v>
      </c>
      <c r="T96" s="83" t="s">
        <v>236</v>
      </c>
      <c r="U96" s="83" t="s">
        <v>196</v>
      </c>
      <c r="V96" s="83"/>
      <c r="W96" s="83"/>
      <c r="X96" s="104" t="s">
        <v>202</v>
      </c>
    </row>
    <row r="97" spans="1:24" x14ac:dyDescent="0.25">
      <c r="A97" s="146"/>
      <c r="B97" s="149"/>
      <c r="C97" s="149"/>
      <c r="D97" s="86"/>
      <c r="E97" s="86"/>
      <c r="F97" s="86"/>
      <c r="G97" s="86"/>
      <c r="H97" s="149"/>
      <c r="I97" s="6">
        <v>6</v>
      </c>
      <c r="J97" s="7" t="s">
        <v>63</v>
      </c>
      <c r="K97" s="6" t="s">
        <v>4</v>
      </c>
      <c r="L97" s="6"/>
      <c r="M97" s="152"/>
      <c r="N97" s="152"/>
      <c r="O97" s="76"/>
      <c r="P97" s="110"/>
      <c r="Q97" s="81"/>
      <c r="R97" s="81" t="s">
        <v>137</v>
      </c>
      <c r="S97" s="81"/>
      <c r="T97" s="81"/>
      <c r="U97" s="81"/>
      <c r="V97" s="81"/>
      <c r="W97" s="81"/>
      <c r="X97" s="105"/>
    </row>
    <row r="98" spans="1:24" x14ac:dyDescent="0.25">
      <c r="A98" s="146"/>
      <c r="B98" s="149"/>
      <c r="C98" s="149"/>
      <c r="D98" s="86"/>
      <c r="E98" s="86"/>
      <c r="F98" s="86"/>
      <c r="G98" s="86"/>
      <c r="H98" s="149"/>
      <c r="I98" s="6">
        <v>7</v>
      </c>
      <c r="J98" s="7" t="s">
        <v>64</v>
      </c>
      <c r="K98" s="6" t="s">
        <v>4</v>
      </c>
      <c r="L98" s="6"/>
      <c r="M98" s="152"/>
      <c r="N98" s="152"/>
      <c r="O98" s="76"/>
      <c r="P98" s="110"/>
      <c r="Q98" s="81"/>
      <c r="R98" s="81" t="s">
        <v>137</v>
      </c>
      <c r="S98" s="81"/>
      <c r="T98" s="81"/>
      <c r="U98" s="81"/>
      <c r="V98" s="81"/>
      <c r="W98" s="81"/>
      <c r="X98" s="105"/>
    </row>
    <row r="99" spans="1:24" ht="31.5" x14ac:dyDescent="0.25">
      <c r="A99" s="146"/>
      <c r="B99" s="149"/>
      <c r="C99" s="149"/>
      <c r="D99" s="86"/>
      <c r="E99" s="86"/>
      <c r="F99" s="86"/>
      <c r="G99" s="86"/>
      <c r="H99" s="149"/>
      <c r="I99" s="46">
        <v>8</v>
      </c>
      <c r="J99" s="12" t="s">
        <v>76</v>
      </c>
      <c r="K99" s="6" t="s">
        <v>4</v>
      </c>
      <c r="L99" s="6"/>
      <c r="M99" s="152"/>
      <c r="N99" s="152"/>
      <c r="O99" s="76"/>
      <c r="P99" s="111"/>
      <c r="Q99" s="82"/>
      <c r="R99" s="82" t="s">
        <v>137</v>
      </c>
      <c r="S99" s="82"/>
      <c r="T99" s="82"/>
      <c r="U99" s="82"/>
      <c r="V99" s="82"/>
      <c r="W99" s="82"/>
      <c r="X99" s="106"/>
    </row>
    <row r="100" spans="1:24" x14ac:dyDescent="0.25">
      <c r="A100" s="146"/>
      <c r="B100" s="149"/>
      <c r="C100" s="149"/>
      <c r="D100" s="86"/>
      <c r="E100" s="86"/>
      <c r="F100" s="86"/>
      <c r="G100" s="86"/>
      <c r="H100" s="149"/>
      <c r="I100" s="6">
        <v>9</v>
      </c>
      <c r="J100" s="7" t="s">
        <v>65</v>
      </c>
      <c r="K100" s="6"/>
      <c r="L100" s="6" t="s">
        <v>4</v>
      </c>
      <c r="M100" s="152"/>
      <c r="N100" s="152"/>
      <c r="O100" s="76"/>
      <c r="P100" s="109">
        <v>3</v>
      </c>
      <c r="Q100" s="83" t="s">
        <v>140</v>
      </c>
      <c r="R100" s="83" t="s">
        <v>137</v>
      </c>
      <c r="S100" s="83" t="s">
        <v>218</v>
      </c>
      <c r="T100" s="83" t="s">
        <v>236</v>
      </c>
      <c r="U100" s="83" t="s">
        <v>196</v>
      </c>
      <c r="V100" s="83"/>
      <c r="W100" s="83"/>
      <c r="X100" s="104" t="s">
        <v>202</v>
      </c>
    </row>
    <row r="101" spans="1:24" x14ac:dyDescent="0.25">
      <c r="A101" s="146"/>
      <c r="B101" s="149"/>
      <c r="C101" s="149"/>
      <c r="D101" s="86"/>
      <c r="E101" s="86"/>
      <c r="F101" s="86"/>
      <c r="G101" s="86"/>
      <c r="H101" s="149"/>
      <c r="I101" s="6">
        <v>10</v>
      </c>
      <c r="J101" s="7" t="s">
        <v>66</v>
      </c>
      <c r="K101" s="6" t="s">
        <v>4</v>
      </c>
      <c r="L101" s="6"/>
      <c r="M101" s="152"/>
      <c r="N101" s="152"/>
      <c r="O101" s="76"/>
      <c r="P101" s="110"/>
      <c r="Q101" s="81"/>
      <c r="R101" s="81" t="s">
        <v>137</v>
      </c>
      <c r="S101" s="81"/>
      <c r="T101" s="81"/>
      <c r="U101" s="81"/>
      <c r="V101" s="81"/>
      <c r="W101" s="81"/>
      <c r="X101" s="105"/>
    </row>
    <row r="102" spans="1:24" x14ac:dyDescent="0.25">
      <c r="A102" s="146"/>
      <c r="B102" s="149"/>
      <c r="C102" s="149"/>
      <c r="D102" s="86"/>
      <c r="E102" s="86"/>
      <c r="F102" s="86"/>
      <c r="G102" s="86"/>
      <c r="H102" s="149"/>
      <c r="I102" s="6">
        <v>11</v>
      </c>
      <c r="J102" s="7" t="s">
        <v>67</v>
      </c>
      <c r="K102" s="6" t="s">
        <v>4</v>
      </c>
      <c r="L102" s="6"/>
      <c r="M102" s="152"/>
      <c r="N102" s="152"/>
      <c r="O102" s="76"/>
      <c r="P102" s="110"/>
      <c r="Q102" s="81"/>
      <c r="R102" s="81" t="s">
        <v>137</v>
      </c>
      <c r="S102" s="81"/>
      <c r="T102" s="81"/>
      <c r="U102" s="81"/>
      <c r="V102" s="81"/>
      <c r="W102" s="81"/>
      <c r="X102" s="105"/>
    </row>
    <row r="103" spans="1:24" x14ac:dyDescent="0.25">
      <c r="A103" s="146"/>
      <c r="B103" s="149"/>
      <c r="C103" s="149"/>
      <c r="D103" s="86"/>
      <c r="E103" s="86"/>
      <c r="F103" s="86"/>
      <c r="G103" s="86"/>
      <c r="H103" s="149"/>
      <c r="I103" s="6">
        <v>12</v>
      </c>
      <c r="J103" s="7" t="s">
        <v>68</v>
      </c>
      <c r="K103" s="6" t="s">
        <v>4</v>
      </c>
      <c r="L103" s="6"/>
      <c r="M103" s="152"/>
      <c r="N103" s="152"/>
      <c r="O103" s="76"/>
      <c r="P103" s="110"/>
      <c r="Q103" s="81"/>
      <c r="R103" s="81" t="s">
        <v>137</v>
      </c>
      <c r="S103" s="81"/>
      <c r="T103" s="81"/>
      <c r="U103" s="81"/>
      <c r="V103" s="81"/>
      <c r="W103" s="81"/>
      <c r="X103" s="105"/>
    </row>
    <row r="104" spans="1:24" x14ac:dyDescent="0.25">
      <c r="A104" s="146"/>
      <c r="B104" s="149"/>
      <c r="C104" s="149"/>
      <c r="D104" s="86"/>
      <c r="E104" s="86"/>
      <c r="F104" s="86"/>
      <c r="G104" s="86"/>
      <c r="H104" s="149"/>
      <c r="I104" s="6">
        <v>13</v>
      </c>
      <c r="J104" s="7" t="s">
        <v>69</v>
      </c>
      <c r="K104" s="6" t="s">
        <v>4</v>
      </c>
      <c r="L104" s="6"/>
      <c r="M104" s="152"/>
      <c r="N104" s="152"/>
      <c r="O104" s="76"/>
      <c r="P104" s="111"/>
      <c r="Q104" s="82"/>
      <c r="R104" s="82" t="s">
        <v>137</v>
      </c>
      <c r="S104" s="82"/>
      <c r="T104" s="82"/>
      <c r="U104" s="82"/>
      <c r="V104" s="82"/>
      <c r="W104" s="82"/>
      <c r="X104" s="106"/>
    </row>
    <row r="105" spans="1:24" x14ac:dyDescent="0.25">
      <c r="A105" s="146"/>
      <c r="B105" s="149"/>
      <c r="C105" s="149"/>
      <c r="D105" s="86"/>
      <c r="E105" s="86"/>
      <c r="F105" s="86"/>
      <c r="G105" s="86"/>
      <c r="H105" s="149"/>
      <c r="I105" s="6">
        <v>14</v>
      </c>
      <c r="J105" s="7" t="s">
        <v>70</v>
      </c>
      <c r="K105" s="6" t="s">
        <v>4</v>
      </c>
      <c r="L105" s="6"/>
      <c r="M105" s="152"/>
      <c r="N105" s="152"/>
      <c r="O105" s="76"/>
      <c r="P105" s="109">
        <v>4</v>
      </c>
      <c r="Q105" s="83" t="s">
        <v>141</v>
      </c>
      <c r="R105" s="83" t="s">
        <v>137</v>
      </c>
      <c r="S105" s="83" t="s">
        <v>219</v>
      </c>
      <c r="T105" s="83" t="s">
        <v>212</v>
      </c>
      <c r="U105" s="83" t="s">
        <v>196</v>
      </c>
      <c r="V105" s="83"/>
      <c r="W105" s="83"/>
      <c r="X105" s="104" t="s">
        <v>202</v>
      </c>
    </row>
    <row r="106" spans="1:24" x14ac:dyDescent="0.25">
      <c r="A106" s="146"/>
      <c r="B106" s="149"/>
      <c r="C106" s="149"/>
      <c r="D106" s="86"/>
      <c r="E106" s="86"/>
      <c r="F106" s="86"/>
      <c r="G106" s="86"/>
      <c r="H106" s="149"/>
      <c r="I106" s="6">
        <v>15</v>
      </c>
      <c r="J106" s="7" t="s">
        <v>71</v>
      </c>
      <c r="K106" s="6" t="s">
        <v>4</v>
      </c>
      <c r="L106" s="6"/>
      <c r="M106" s="152"/>
      <c r="N106" s="152"/>
      <c r="O106" s="76"/>
      <c r="P106" s="110"/>
      <c r="Q106" s="81"/>
      <c r="R106" s="81" t="s">
        <v>137</v>
      </c>
      <c r="S106" s="81"/>
      <c r="T106" s="81"/>
      <c r="U106" s="81"/>
      <c r="V106" s="81"/>
      <c r="W106" s="81"/>
      <c r="X106" s="105"/>
    </row>
    <row r="107" spans="1:24" x14ac:dyDescent="0.25">
      <c r="A107" s="146"/>
      <c r="B107" s="149"/>
      <c r="C107" s="149"/>
      <c r="D107" s="86"/>
      <c r="E107" s="86"/>
      <c r="F107" s="86"/>
      <c r="G107" s="86"/>
      <c r="H107" s="149"/>
      <c r="I107" s="6">
        <v>16</v>
      </c>
      <c r="J107" s="7" t="s">
        <v>72</v>
      </c>
      <c r="K107" s="6"/>
      <c r="L107" s="6" t="s">
        <v>4</v>
      </c>
      <c r="M107" s="152"/>
      <c r="N107" s="152"/>
      <c r="O107" s="76"/>
      <c r="P107" s="110"/>
      <c r="Q107" s="81"/>
      <c r="R107" s="81" t="s">
        <v>137</v>
      </c>
      <c r="S107" s="81"/>
      <c r="T107" s="81"/>
      <c r="U107" s="81"/>
      <c r="V107" s="81"/>
      <c r="W107" s="81"/>
      <c r="X107" s="105"/>
    </row>
    <row r="108" spans="1:24" x14ac:dyDescent="0.25">
      <c r="A108" s="146"/>
      <c r="B108" s="149"/>
      <c r="C108" s="149"/>
      <c r="D108" s="86"/>
      <c r="E108" s="86"/>
      <c r="F108" s="86"/>
      <c r="G108" s="86"/>
      <c r="H108" s="149"/>
      <c r="I108" s="6">
        <v>17</v>
      </c>
      <c r="J108" s="7" t="s">
        <v>73</v>
      </c>
      <c r="K108" s="6" t="s">
        <v>4</v>
      </c>
      <c r="L108" s="6"/>
      <c r="M108" s="152"/>
      <c r="N108" s="152"/>
      <c r="O108" s="76"/>
      <c r="P108" s="110"/>
      <c r="Q108" s="81"/>
      <c r="R108" s="81" t="s">
        <v>137</v>
      </c>
      <c r="S108" s="81"/>
      <c r="T108" s="81"/>
      <c r="U108" s="81"/>
      <c r="V108" s="81"/>
      <c r="W108" s="81"/>
      <c r="X108" s="105"/>
    </row>
    <row r="109" spans="1:24" x14ac:dyDescent="0.25">
      <c r="A109" s="146"/>
      <c r="B109" s="149"/>
      <c r="C109" s="149"/>
      <c r="D109" s="86"/>
      <c r="E109" s="86"/>
      <c r="F109" s="86"/>
      <c r="G109" s="86"/>
      <c r="H109" s="149"/>
      <c r="I109" s="6">
        <v>18</v>
      </c>
      <c r="J109" s="7" t="s">
        <v>74</v>
      </c>
      <c r="K109" s="6" t="s">
        <v>4</v>
      </c>
      <c r="L109" s="6"/>
      <c r="M109" s="152"/>
      <c r="N109" s="152"/>
      <c r="O109" s="76"/>
      <c r="P109" s="110"/>
      <c r="Q109" s="81"/>
      <c r="R109" s="81" t="s">
        <v>137</v>
      </c>
      <c r="S109" s="81"/>
      <c r="T109" s="81"/>
      <c r="U109" s="81"/>
      <c r="V109" s="81"/>
      <c r="W109" s="81"/>
      <c r="X109" s="105"/>
    </row>
    <row r="110" spans="1:24" x14ac:dyDescent="0.25">
      <c r="A110" s="146"/>
      <c r="B110" s="149"/>
      <c r="C110" s="149"/>
      <c r="D110" s="86"/>
      <c r="E110" s="86"/>
      <c r="F110" s="86"/>
      <c r="G110" s="86"/>
      <c r="H110" s="149"/>
      <c r="I110" s="6">
        <v>19</v>
      </c>
      <c r="J110" s="7" t="s">
        <v>75</v>
      </c>
      <c r="K110" s="6"/>
      <c r="L110" s="6" t="s">
        <v>4</v>
      </c>
      <c r="M110" s="152"/>
      <c r="N110" s="152"/>
      <c r="O110" s="76"/>
      <c r="P110" s="110"/>
      <c r="Q110" s="81"/>
      <c r="R110" s="81" t="s">
        <v>137</v>
      </c>
      <c r="S110" s="81"/>
      <c r="T110" s="81"/>
      <c r="U110" s="81"/>
      <c r="V110" s="81"/>
      <c r="W110" s="81"/>
      <c r="X110" s="105"/>
    </row>
    <row r="111" spans="1:24" customFormat="1" ht="16.5" thickBot="1" x14ac:dyDescent="0.3">
      <c r="A111" s="147"/>
      <c r="B111" s="150"/>
      <c r="C111" s="150"/>
      <c r="D111" s="87"/>
      <c r="E111" s="87"/>
      <c r="F111" s="87"/>
      <c r="G111" s="87"/>
      <c r="H111" s="150"/>
      <c r="I111" s="40">
        <v>20</v>
      </c>
      <c r="J111" s="40" t="s">
        <v>110</v>
      </c>
      <c r="K111" s="40">
        <f>COUNTA(K92:K110)</f>
        <v>16</v>
      </c>
      <c r="L111" s="40">
        <f>COUNTA(L92:L110)</f>
        <v>3</v>
      </c>
      <c r="M111" s="153"/>
      <c r="N111" s="153"/>
      <c r="O111" s="77"/>
      <c r="P111" s="112"/>
      <c r="Q111" s="84"/>
      <c r="R111" s="84" t="s">
        <v>137</v>
      </c>
      <c r="S111" s="84"/>
      <c r="T111" s="84"/>
      <c r="U111" s="84"/>
      <c r="V111" s="84"/>
      <c r="W111" s="84"/>
      <c r="X111" s="107"/>
    </row>
    <row r="112" spans="1:24" x14ac:dyDescent="0.25">
      <c r="A112" s="145">
        <v>6</v>
      </c>
      <c r="B112" s="148" t="s">
        <v>5</v>
      </c>
      <c r="C112" s="148" t="s">
        <v>32</v>
      </c>
      <c r="D112" s="85" t="s">
        <v>172</v>
      </c>
      <c r="E112" s="85" t="s">
        <v>173</v>
      </c>
      <c r="F112" s="85" t="s">
        <v>171</v>
      </c>
      <c r="G112" s="85">
        <v>262</v>
      </c>
      <c r="H112" s="148" t="s">
        <v>112</v>
      </c>
      <c r="I112" s="14">
        <v>1</v>
      </c>
      <c r="J112" s="13" t="s">
        <v>58</v>
      </c>
      <c r="K112" s="14"/>
      <c r="L112" s="14" t="s">
        <v>4</v>
      </c>
      <c r="M112" s="151" t="str">
        <f>IF((K131&gt;=12),"CATASTROFICO",IF(AND(K131&gt;=6,K131&lt;12),"MAYOR","MODERADO"))</f>
        <v>CATASTROFICO</v>
      </c>
      <c r="N112" s="151" t="str">
        <f>IF((G112&gt;5000),"MUY ALTO",IF(AND(G112&gt;=500,G112&lt;=5000),"ALTA",IF(AND(G112&gt;=24,G112&lt;500),"MEDIA",IF(AND(G112&gt;=3,G112&lt;24),"BAJA","MUY BAJO"))))</f>
        <v>MEDIA</v>
      </c>
      <c r="O112" s="75" t="str">
        <f>IF(AND(M112="CATASTROFICO",N112="MUY ALTO"),"CATASTROFICO",IF(AND(M112="CATASTROFICO",N112="ALTA"),"CATASTROFICO",IF(AND(M112="CATASTROFICO",N112="BAJA"),"MAYOR",IF(AND(M112="CATASTROFICO",N112="MEDIA"),"MAYOR",IF(AND(M112="CATASTROFICO",N112="MUY BAJO"),"MODERADO",IF(AND(M112="MAYOR",N112="MUY ALTO"),"CATASTROFICO",IF(AND(M112="MAYOR",N112="ALTO"),"CATASTROFICO",IF(AND(M112="MAYOR",N112="MEDIA"),"MAYOR",IF(AND(M112="MAYOR",N112="BAJA"),"MAYOR",IF(AND(M112="MAYOR",N112="MUY BAJO"),"MODERADO",IF(AND(M112="MODERADO",N112="MUY ALTO"),"CATASTROFICO",IF(AND(M112="MODERADO",N112="ALTO"),"CATASTROFICO",IF(AND(M112="MODERADO",N112="MEDIA"),"MAYOR",IF(AND(M112="MODERADO",N112="BAJA"),"MAYOR",IF(AND(M112="MODERADO",N112="MUY BAJO"),"MODERADO")))))))))))))))</f>
        <v>MAYOR</v>
      </c>
      <c r="P112" s="113">
        <v>1</v>
      </c>
      <c r="Q112" s="80" t="s">
        <v>174</v>
      </c>
      <c r="R112" s="80" t="s">
        <v>137</v>
      </c>
      <c r="S112" s="80" t="s">
        <v>220</v>
      </c>
      <c r="T112" s="80" t="s">
        <v>239</v>
      </c>
      <c r="U112" s="80" t="s">
        <v>196</v>
      </c>
      <c r="V112" s="80"/>
      <c r="W112" s="80"/>
      <c r="X112" s="108" t="s">
        <v>202</v>
      </c>
    </row>
    <row r="113" spans="1:24" x14ac:dyDescent="0.25">
      <c r="A113" s="146"/>
      <c r="B113" s="149"/>
      <c r="C113" s="149"/>
      <c r="D113" s="86"/>
      <c r="E113" s="86"/>
      <c r="F113" s="86"/>
      <c r="G113" s="86"/>
      <c r="H113" s="149"/>
      <c r="I113" s="6">
        <v>2</v>
      </c>
      <c r="J113" s="7" t="s">
        <v>59</v>
      </c>
      <c r="K113" s="6" t="s">
        <v>4</v>
      </c>
      <c r="L113" s="6"/>
      <c r="M113" s="152"/>
      <c r="N113" s="152"/>
      <c r="O113" s="76"/>
      <c r="P113" s="110"/>
      <c r="Q113" s="81"/>
      <c r="R113" s="81" t="s">
        <v>137</v>
      </c>
      <c r="S113" s="81"/>
      <c r="T113" s="81"/>
      <c r="U113" s="81"/>
      <c r="V113" s="81"/>
      <c r="W113" s="81"/>
      <c r="X113" s="105"/>
    </row>
    <row r="114" spans="1:24" x14ac:dyDescent="0.25">
      <c r="A114" s="146"/>
      <c r="B114" s="149"/>
      <c r="C114" s="149"/>
      <c r="D114" s="86"/>
      <c r="E114" s="86"/>
      <c r="F114" s="86"/>
      <c r="G114" s="86"/>
      <c r="H114" s="149"/>
      <c r="I114" s="6">
        <v>3</v>
      </c>
      <c r="J114" s="7" t="s">
        <v>60</v>
      </c>
      <c r="K114" s="6" t="s">
        <v>4</v>
      </c>
      <c r="L114" s="6"/>
      <c r="M114" s="152"/>
      <c r="N114" s="152"/>
      <c r="O114" s="76"/>
      <c r="P114" s="110"/>
      <c r="Q114" s="81"/>
      <c r="R114" s="81" t="s">
        <v>137</v>
      </c>
      <c r="S114" s="81"/>
      <c r="T114" s="81"/>
      <c r="U114" s="81"/>
      <c r="V114" s="81"/>
      <c r="W114" s="81"/>
      <c r="X114" s="105"/>
    </row>
    <row r="115" spans="1:24" x14ac:dyDescent="0.25">
      <c r="A115" s="146"/>
      <c r="B115" s="149"/>
      <c r="C115" s="149"/>
      <c r="D115" s="86"/>
      <c r="E115" s="86"/>
      <c r="F115" s="86"/>
      <c r="G115" s="86"/>
      <c r="H115" s="149"/>
      <c r="I115" s="6">
        <v>4</v>
      </c>
      <c r="J115" s="7" t="s">
        <v>61</v>
      </c>
      <c r="K115" s="6" t="s">
        <v>4</v>
      </c>
      <c r="L115" s="6"/>
      <c r="M115" s="152"/>
      <c r="N115" s="152"/>
      <c r="O115" s="76"/>
      <c r="P115" s="111"/>
      <c r="Q115" s="82"/>
      <c r="R115" s="82" t="s">
        <v>137</v>
      </c>
      <c r="S115" s="82"/>
      <c r="T115" s="82"/>
      <c r="U115" s="82"/>
      <c r="V115" s="82"/>
      <c r="W115" s="82"/>
      <c r="X115" s="106"/>
    </row>
    <row r="116" spans="1:24" x14ac:dyDescent="0.25">
      <c r="A116" s="146"/>
      <c r="B116" s="149"/>
      <c r="C116" s="149"/>
      <c r="D116" s="86"/>
      <c r="E116" s="86"/>
      <c r="F116" s="86"/>
      <c r="G116" s="86"/>
      <c r="H116" s="149"/>
      <c r="I116" s="6">
        <v>5</v>
      </c>
      <c r="J116" s="7" t="s">
        <v>62</v>
      </c>
      <c r="K116" s="6" t="s">
        <v>4</v>
      </c>
      <c r="L116" s="6"/>
      <c r="M116" s="152"/>
      <c r="N116" s="152"/>
      <c r="O116" s="76"/>
      <c r="P116" s="109">
        <v>2</v>
      </c>
      <c r="Q116" s="83" t="s">
        <v>175</v>
      </c>
      <c r="R116" s="83" t="s">
        <v>137</v>
      </c>
      <c r="S116" s="83" t="s">
        <v>221</v>
      </c>
      <c r="T116" s="83" t="s">
        <v>239</v>
      </c>
      <c r="U116" s="83" t="s">
        <v>196</v>
      </c>
      <c r="V116" s="83"/>
      <c r="W116" s="83"/>
      <c r="X116" s="104" t="s">
        <v>202</v>
      </c>
    </row>
    <row r="117" spans="1:24" x14ac:dyDescent="0.25">
      <c r="A117" s="146"/>
      <c r="B117" s="149"/>
      <c r="C117" s="149"/>
      <c r="D117" s="86"/>
      <c r="E117" s="86"/>
      <c r="F117" s="86"/>
      <c r="G117" s="86"/>
      <c r="H117" s="149"/>
      <c r="I117" s="6">
        <v>6</v>
      </c>
      <c r="J117" s="7" t="s">
        <v>63</v>
      </c>
      <c r="K117" s="6"/>
      <c r="L117" s="6" t="s">
        <v>4</v>
      </c>
      <c r="M117" s="152"/>
      <c r="N117" s="152"/>
      <c r="O117" s="76"/>
      <c r="P117" s="110"/>
      <c r="Q117" s="81"/>
      <c r="R117" s="81" t="s">
        <v>137</v>
      </c>
      <c r="S117" s="81"/>
      <c r="T117" s="81"/>
      <c r="U117" s="81"/>
      <c r="V117" s="81"/>
      <c r="W117" s="81"/>
      <c r="X117" s="105"/>
    </row>
    <row r="118" spans="1:24" x14ac:dyDescent="0.25">
      <c r="A118" s="146"/>
      <c r="B118" s="149"/>
      <c r="C118" s="149"/>
      <c r="D118" s="86"/>
      <c r="E118" s="86"/>
      <c r="F118" s="86"/>
      <c r="G118" s="86"/>
      <c r="H118" s="149"/>
      <c r="I118" s="6">
        <v>7</v>
      </c>
      <c r="J118" s="7" t="s">
        <v>64</v>
      </c>
      <c r="K118" s="6" t="s">
        <v>4</v>
      </c>
      <c r="L118" s="6"/>
      <c r="M118" s="152"/>
      <c r="N118" s="152"/>
      <c r="O118" s="76"/>
      <c r="P118" s="110"/>
      <c r="Q118" s="81"/>
      <c r="R118" s="81" t="s">
        <v>137</v>
      </c>
      <c r="S118" s="81"/>
      <c r="T118" s="81"/>
      <c r="U118" s="81"/>
      <c r="V118" s="81"/>
      <c r="W118" s="81"/>
      <c r="X118" s="105"/>
    </row>
    <row r="119" spans="1:24" ht="31.5" x14ac:dyDescent="0.25">
      <c r="A119" s="146"/>
      <c r="B119" s="149"/>
      <c r="C119" s="149"/>
      <c r="D119" s="86"/>
      <c r="E119" s="86"/>
      <c r="F119" s="86"/>
      <c r="G119" s="86"/>
      <c r="H119" s="149"/>
      <c r="I119" s="46">
        <v>8</v>
      </c>
      <c r="J119" s="12" t="s">
        <v>76</v>
      </c>
      <c r="K119" s="6"/>
      <c r="L119" s="6" t="s">
        <v>4</v>
      </c>
      <c r="M119" s="152"/>
      <c r="N119" s="152"/>
      <c r="O119" s="76"/>
      <c r="P119" s="110"/>
      <c r="Q119" s="81"/>
      <c r="R119" s="81" t="s">
        <v>137</v>
      </c>
      <c r="S119" s="81"/>
      <c r="T119" s="81"/>
      <c r="U119" s="81"/>
      <c r="V119" s="81"/>
      <c r="W119" s="81"/>
      <c r="X119" s="105"/>
    </row>
    <row r="120" spans="1:24" x14ac:dyDescent="0.25">
      <c r="A120" s="146"/>
      <c r="B120" s="149"/>
      <c r="C120" s="149"/>
      <c r="D120" s="86"/>
      <c r="E120" s="86"/>
      <c r="F120" s="86"/>
      <c r="G120" s="86"/>
      <c r="H120" s="149"/>
      <c r="I120" s="6">
        <v>9</v>
      </c>
      <c r="J120" s="7" t="s">
        <v>65</v>
      </c>
      <c r="K120" s="6"/>
      <c r="L120" s="6" t="s">
        <v>4</v>
      </c>
      <c r="M120" s="152"/>
      <c r="N120" s="152"/>
      <c r="O120" s="76"/>
      <c r="P120" s="111"/>
      <c r="Q120" s="82"/>
      <c r="R120" s="82" t="s">
        <v>137</v>
      </c>
      <c r="S120" s="82"/>
      <c r="T120" s="82"/>
      <c r="U120" s="82"/>
      <c r="V120" s="82"/>
      <c r="W120" s="82"/>
      <c r="X120" s="106"/>
    </row>
    <row r="121" spans="1:24" x14ac:dyDescent="0.25">
      <c r="A121" s="146"/>
      <c r="B121" s="149"/>
      <c r="C121" s="149"/>
      <c r="D121" s="86"/>
      <c r="E121" s="86"/>
      <c r="F121" s="86"/>
      <c r="G121" s="86"/>
      <c r="H121" s="149"/>
      <c r="I121" s="6">
        <v>10</v>
      </c>
      <c r="J121" s="7" t="s">
        <v>66</v>
      </c>
      <c r="K121" s="6" t="s">
        <v>4</v>
      </c>
      <c r="L121" s="6"/>
      <c r="M121" s="152"/>
      <c r="N121" s="152"/>
      <c r="O121" s="76"/>
      <c r="P121" s="109">
        <v>3</v>
      </c>
      <c r="Q121" s="83" t="s">
        <v>176</v>
      </c>
      <c r="R121" s="83" t="s">
        <v>137</v>
      </c>
      <c r="S121" s="83" t="s">
        <v>222</v>
      </c>
      <c r="T121" s="83" t="s">
        <v>239</v>
      </c>
      <c r="U121" s="83" t="s">
        <v>196</v>
      </c>
      <c r="V121" s="83"/>
      <c r="W121" s="83"/>
      <c r="X121" s="104" t="s">
        <v>202</v>
      </c>
    </row>
    <row r="122" spans="1:24" x14ac:dyDescent="0.25">
      <c r="A122" s="146"/>
      <c r="B122" s="149"/>
      <c r="C122" s="149"/>
      <c r="D122" s="86"/>
      <c r="E122" s="86"/>
      <c r="F122" s="86"/>
      <c r="G122" s="86"/>
      <c r="H122" s="149"/>
      <c r="I122" s="6">
        <v>11</v>
      </c>
      <c r="J122" s="7" t="s">
        <v>67</v>
      </c>
      <c r="K122" s="6" t="s">
        <v>4</v>
      </c>
      <c r="L122" s="6"/>
      <c r="M122" s="152"/>
      <c r="N122" s="152"/>
      <c r="O122" s="76"/>
      <c r="P122" s="110"/>
      <c r="Q122" s="81"/>
      <c r="R122" s="81" t="s">
        <v>137</v>
      </c>
      <c r="S122" s="81"/>
      <c r="T122" s="81"/>
      <c r="U122" s="81"/>
      <c r="V122" s="81"/>
      <c r="W122" s="81"/>
      <c r="X122" s="105"/>
    </row>
    <row r="123" spans="1:24" x14ac:dyDescent="0.25">
      <c r="A123" s="146"/>
      <c r="B123" s="149"/>
      <c r="C123" s="149"/>
      <c r="D123" s="86"/>
      <c r="E123" s="86"/>
      <c r="F123" s="86"/>
      <c r="G123" s="86"/>
      <c r="H123" s="149"/>
      <c r="I123" s="6">
        <v>12</v>
      </c>
      <c r="J123" s="7" t="s">
        <v>68</v>
      </c>
      <c r="K123" s="6" t="s">
        <v>4</v>
      </c>
      <c r="L123" s="6"/>
      <c r="M123" s="152"/>
      <c r="N123" s="152"/>
      <c r="O123" s="76"/>
      <c r="P123" s="110"/>
      <c r="Q123" s="81"/>
      <c r="R123" s="81" t="s">
        <v>137</v>
      </c>
      <c r="S123" s="81"/>
      <c r="T123" s="81"/>
      <c r="U123" s="81"/>
      <c r="V123" s="81"/>
      <c r="W123" s="81"/>
      <c r="X123" s="105"/>
    </row>
    <row r="124" spans="1:24" x14ac:dyDescent="0.25">
      <c r="A124" s="146"/>
      <c r="B124" s="149"/>
      <c r="C124" s="149"/>
      <c r="D124" s="86"/>
      <c r="E124" s="86"/>
      <c r="F124" s="86"/>
      <c r="G124" s="86"/>
      <c r="H124" s="149"/>
      <c r="I124" s="6">
        <v>13</v>
      </c>
      <c r="J124" s="7" t="s">
        <v>69</v>
      </c>
      <c r="K124" s="6" t="s">
        <v>4</v>
      </c>
      <c r="L124" s="6"/>
      <c r="M124" s="152"/>
      <c r="N124" s="152"/>
      <c r="O124" s="76"/>
      <c r="P124" s="110"/>
      <c r="Q124" s="81"/>
      <c r="R124" s="81" t="s">
        <v>137</v>
      </c>
      <c r="S124" s="81"/>
      <c r="T124" s="81"/>
      <c r="U124" s="81"/>
      <c r="V124" s="81"/>
      <c r="W124" s="81"/>
      <c r="X124" s="105"/>
    </row>
    <row r="125" spans="1:24" x14ac:dyDescent="0.25">
      <c r="A125" s="146"/>
      <c r="B125" s="149"/>
      <c r="C125" s="149"/>
      <c r="D125" s="86"/>
      <c r="E125" s="86"/>
      <c r="F125" s="86"/>
      <c r="G125" s="86"/>
      <c r="H125" s="149"/>
      <c r="I125" s="6">
        <v>14</v>
      </c>
      <c r="J125" s="7" t="s">
        <v>70</v>
      </c>
      <c r="K125" s="6" t="s">
        <v>4</v>
      </c>
      <c r="L125" s="6"/>
      <c r="M125" s="152"/>
      <c r="N125" s="152"/>
      <c r="O125" s="76"/>
      <c r="P125" s="111"/>
      <c r="Q125" s="82"/>
      <c r="R125" s="82" t="s">
        <v>137</v>
      </c>
      <c r="S125" s="82"/>
      <c r="T125" s="82"/>
      <c r="U125" s="82"/>
      <c r="V125" s="82"/>
      <c r="W125" s="82"/>
      <c r="X125" s="106"/>
    </row>
    <row r="126" spans="1:24" x14ac:dyDescent="0.25">
      <c r="A126" s="146"/>
      <c r="B126" s="149"/>
      <c r="C126" s="149"/>
      <c r="D126" s="86"/>
      <c r="E126" s="86"/>
      <c r="F126" s="86"/>
      <c r="G126" s="86"/>
      <c r="H126" s="149"/>
      <c r="I126" s="6">
        <v>15</v>
      </c>
      <c r="J126" s="7" t="s">
        <v>71</v>
      </c>
      <c r="K126" s="6" t="s">
        <v>4</v>
      </c>
      <c r="L126" s="6"/>
      <c r="M126" s="152"/>
      <c r="N126" s="152"/>
      <c r="O126" s="76"/>
      <c r="P126" s="109">
        <v>4</v>
      </c>
      <c r="Q126" s="83" t="s">
        <v>177</v>
      </c>
      <c r="R126" s="83" t="s">
        <v>137</v>
      </c>
      <c r="S126" s="83" t="s">
        <v>223</v>
      </c>
      <c r="T126" s="83" t="s">
        <v>239</v>
      </c>
      <c r="U126" s="83" t="s">
        <v>196</v>
      </c>
      <c r="V126" s="83"/>
      <c r="W126" s="83"/>
      <c r="X126" s="104" t="s">
        <v>202</v>
      </c>
    </row>
    <row r="127" spans="1:24" x14ac:dyDescent="0.25">
      <c r="A127" s="146"/>
      <c r="B127" s="149"/>
      <c r="C127" s="149"/>
      <c r="D127" s="86"/>
      <c r="E127" s="86"/>
      <c r="F127" s="86"/>
      <c r="G127" s="86"/>
      <c r="H127" s="149"/>
      <c r="I127" s="6">
        <v>16</v>
      </c>
      <c r="J127" s="7" t="s">
        <v>72</v>
      </c>
      <c r="K127" s="6"/>
      <c r="L127" s="6" t="s">
        <v>4</v>
      </c>
      <c r="M127" s="152"/>
      <c r="N127" s="152"/>
      <c r="O127" s="76"/>
      <c r="P127" s="110"/>
      <c r="Q127" s="81"/>
      <c r="R127" s="81" t="s">
        <v>137</v>
      </c>
      <c r="S127" s="81"/>
      <c r="T127" s="81"/>
      <c r="U127" s="81"/>
      <c r="V127" s="81"/>
      <c r="W127" s="81"/>
      <c r="X127" s="105"/>
    </row>
    <row r="128" spans="1:24" x14ac:dyDescent="0.25">
      <c r="A128" s="146"/>
      <c r="B128" s="149"/>
      <c r="C128" s="149"/>
      <c r="D128" s="86"/>
      <c r="E128" s="86"/>
      <c r="F128" s="86"/>
      <c r="G128" s="86"/>
      <c r="H128" s="149"/>
      <c r="I128" s="6">
        <v>17</v>
      </c>
      <c r="J128" s="7" t="s">
        <v>73</v>
      </c>
      <c r="K128" s="6" t="s">
        <v>4</v>
      </c>
      <c r="L128" s="6"/>
      <c r="M128" s="152"/>
      <c r="N128" s="152"/>
      <c r="O128" s="76"/>
      <c r="P128" s="110"/>
      <c r="Q128" s="81"/>
      <c r="R128" s="81" t="s">
        <v>137</v>
      </c>
      <c r="S128" s="81"/>
      <c r="T128" s="81"/>
      <c r="U128" s="81"/>
      <c r="V128" s="81"/>
      <c r="W128" s="81"/>
      <c r="X128" s="105"/>
    </row>
    <row r="129" spans="1:24" x14ac:dyDescent="0.25">
      <c r="A129" s="146"/>
      <c r="B129" s="149"/>
      <c r="C129" s="149"/>
      <c r="D129" s="86"/>
      <c r="E129" s="86"/>
      <c r="F129" s="86"/>
      <c r="G129" s="86"/>
      <c r="H129" s="149"/>
      <c r="I129" s="6">
        <v>18</v>
      </c>
      <c r="J129" s="7" t="s">
        <v>74</v>
      </c>
      <c r="K129" s="6"/>
      <c r="L129" s="6" t="s">
        <v>4</v>
      </c>
      <c r="M129" s="152"/>
      <c r="N129" s="152"/>
      <c r="O129" s="76"/>
      <c r="P129" s="110"/>
      <c r="Q129" s="81"/>
      <c r="R129" s="81" t="s">
        <v>137</v>
      </c>
      <c r="S129" s="81"/>
      <c r="T129" s="81"/>
      <c r="U129" s="81"/>
      <c r="V129" s="81"/>
      <c r="W129" s="81"/>
      <c r="X129" s="105"/>
    </row>
    <row r="130" spans="1:24" x14ac:dyDescent="0.25">
      <c r="A130" s="146"/>
      <c r="B130" s="149"/>
      <c r="C130" s="149"/>
      <c r="D130" s="86"/>
      <c r="E130" s="86"/>
      <c r="F130" s="86"/>
      <c r="G130" s="86"/>
      <c r="H130" s="149"/>
      <c r="I130" s="6">
        <v>19</v>
      </c>
      <c r="J130" s="7" t="s">
        <v>75</v>
      </c>
      <c r="K130" s="6"/>
      <c r="L130" s="6" t="s">
        <v>4</v>
      </c>
      <c r="M130" s="152"/>
      <c r="N130" s="152"/>
      <c r="O130" s="76"/>
      <c r="P130" s="110"/>
      <c r="Q130" s="81"/>
      <c r="R130" s="81" t="s">
        <v>137</v>
      </c>
      <c r="S130" s="81"/>
      <c r="T130" s="81"/>
      <c r="U130" s="81"/>
      <c r="V130" s="81"/>
      <c r="W130" s="81"/>
      <c r="X130" s="105"/>
    </row>
    <row r="131" spans="1:24" customFormat="1" ht="16.5" thickBot="1" x14ac:dyDescent="0.3">
      <c r="A131" s="147"/>
      <c r="B131" s="150"/>
      <c r="C131" s="150"/>
      <c r="D131" s="87"/>
      <c r="E131" s="87"/>
      <c r="F131" s="87"/>
      <c r="G131" s="87"/>
      <c r="H131" s="150"/>
      <c r="I131" s="40">
        <v>20</v>
      </c>
      <c r="J131" s="40" t="s">
        <v>110</v>
      </c>
      <c r="K131" s="40">
        <f>COUNTA(K112:K130)</f>
        <v>12</v>
      </c>
      <c r="L131" s="40">
        <f>COUNTA(L112:L130)</f>
        <v>7</v>
      </c>
      <c r="M131" s="153"/>
      <c r="N131" s="153"/>
      <c r="O131" s="77"/>
      <c r="P131" s="112"/>
      <c r="Q131" s="84"/>
      <c r="R131" s="84" t="s">
        <v>137</v>
      </c>
      <c r="S131" s="84"/>
      <c r="T131" s="84"/>
      <c r="U131" s="84"/>
      <c r="V131" s="84"/>
      <c r="W131" s="84"/>
      <c r="X131" s="107"/>
    </row>
    <row r="132" spans="1:24" x14ac:dyDescent="0.25">
      <c r="A132" s="145">
        <v>7</v>
      </c>
      <c r="B132" s="148" t="s">
        <v>5</v>
      </c>
      <c r="C132" s="148" t="s">
        <v>33</v>
      </c>
      <c r="D132" s="85" t="s">
        <v>179</v>
      </c>
      <c r="E132" s="85" t="s">
        <v>180</v>
      </c>
      <c r="F132" s="85" t="s">
        <v>178</v>
      </c>
      <c r="G132" s="85">
        <v>262</v>
      </c>
      <c r="H132" s="148" t="s">
        <v>112</v>
      </c>
      <c r="I132" s="14">
        <v>1</v>
      </c>
      <c r="J132" s="13" t="s">
        <v>58</v>
      </c>
      <c r="K132" s="14"/>
      <c r="L132" s="14" t="s">
        <v>4</v>
      </c>
      <c r="M132" s="151" t="str">
        <f>IF((K151&gt;=12),"CATASTROFICO",IF(AND(K151&gt;=6,K151&lt;12),"MAYOR","MODERADO"))</f>
        <v>CATASTROFICO</v>
      </c>
      <c r="N132" s="151" t="str">
        <f>IF((G132&gt;5000),"MUY ALTO",IF(AND(G132&gt;=500,G132&lt;=5000),"ALTA",IF(AND(G132&gt;=24,G132&lt;500),"MEDIA",IF(AND(G132&gt;=3,G132&lt;24),"BAJA","MUY BAJO"))))</f>
        <v>MEDIA</v>
      </c>
      <c r="O132" s="75" t="str">
        <f>IF(AND(M132="CATASTROFICO",N132="MUY ALTO"),"CATASTROFICO",IF(AND(M132="CATASTROFICO",N132="ALTA"),"CATASTROFICO",IF(AND(M132="CATASTROFICO",N132="BAJA"),"MAYOR",IF(AND(M132="CATASTROFICO",N132="MEDIA"),"MAYOR",IF(AND(M132="CATASTROFICO",N132="MUY BAJO"),"MODERADO",IF(AND(M132="MAYOR",N132="MUY ALTO"),"CATASTROFICO",IF(AND(M132="MAYOR",N132="ALTO"),"CATASTROFICO",IF(AND(M132="MAYOR",N132="MEDIA"),"MAYOR",IF(AND(M132="MAYOR",N132="BAJA"),"MAYOR",IF(AND(M132="MAYOR",N132="MUY BAJO"),"MODERADO",IF(AND(M132="MODERADO",N132="MUY ALTO"),"CATASTROFICO",IF(AND(M132="MODERADO",N132="ALTO"),"CATASTROFICO",IF(AND(M132="MODERADO",N132="MEDIA"),"MAYOR",IF(AND(M132="MODERADO",N132="BAJA"),"MAYOR",IF(AND(M132="MODERADO",N132="MUY BAJO"),"MODERADO")))))))))))))))</f>
        <v>MAYOR</v>
      </c>
      <c r="P132" s="113">
        <v>1</v>
      </c>
      <c r="Q132" s="80" t="s">
        <v>181</v>
      </c>
      <c r="R132" s="80" t="s">
        <v>137</v>
      </c>
      <c r="S132" s="80" t="s">
        <v>225</v>
      </c>
      <c r="T132" s="80" t="s">
        <v>240</v>
      </c>
      <c r="U132" s="80" t="s">
        <v>196</v>
      </c>
      <c r="V132" s="80"/>
      <c r="W132" s="80"/>
      <c r="X132" s="108" t="s">
        <v>202</v>
      </c>
    </row>
    <row r="133" spans="1:24" x14ac:dyDescent="0.25">
      <c r="A133" s="146"/>
      <c r="B133" s="149"/>
      <c r="C133" s="149"/>
      <c r="D133" s="86"/>
      <c r="E133" s="86"/>
      <c r="F133" s="86"/>
      <c r="G133" s="86"/>
      <c r="H133" s="149"/>
      <c r="I133" s="6">
        <v>2</v>
      </c>
      <c r="J133" s="7" t="s">
        <v>59</v>
      </c>
      <c r="K133" s="6" t="s">
        <v>4</v>
      </c>
      <c r="L133" s="6"/>
      <c r="M133" s="152"/>
      <c r="N133" s="152"/>
      <c r="O133" s="76"/>
      <c r="P133" s="110"/>
      <c r="Q133" s="81"/>
      <c r="R133" s="81" t="s">
        <v>137</v>
      </c>
      <c r="S133" s="81"/>
      <c r="T133" s="81"/>
      <c r="U133" s="81"/>
      <c r="V133" s="81"/>
      <c r="W133" s="81"/>
      <c r="X133" s="105"/>
    </row>
    <row r="134" spans="1:24" x14ac:dyDescent="0.25">
      <c r="A134" s="146"/>
      <c r="B134" s="149"/>
      <c r="C134" s="149"/>
      <c r="D134" s="86"/>
      <c r="E134" s="86"/>
      <c r="F134" s="86"/>
      <c r="G134" s="86"/>
      <c r="H134" s="149"/>
      <c r="I134" s="6">
        <v>3</v>
      </c>
      <c r="J134" s="7" t="s">
        <v>60</v>
      </c>
      <c r="K134" s="6" t="s">
        <v>4</v>
      </c>
      <c r="L134" s="6"/>
      <c r="M134" s="152"/>
      <c r="N134" s="152"/>
      <c r="O134" s="76"/>
      <c r="P134" s="110"/>
      <c r="Q134" s="81"/>
      <c r="R134" s="81" t="s">
        <v>137</v>
      </c>
      <c r="S134" s="81"/>
      <c r="T134" s="81"/>
      <c r="U134" s="81"/>
      <c r="V134" s="81"/>
      <c r="W134" s="81"/>
      <c r="X134" s="105"/>
    </row>
    <row r="135" spans="1:24" x14ac:dyDescent="0.25">
      <c r="A135" s="146"/>
      <c r="B135" s="149"/>
      <c r="C135" s="149"/>
      <c r="D135" s="86"/>
      <c r="E135" s="86"/>
      <c r="F135" s="86"/>
      <c r="G135" s="86"/>
      <c r="H135" s="149"/>
      <c r="I135" s="6">
        <v>4</v>
      </c>
      <c r="J135" s="7" t="s">
        <v>61</v>
      </c>
      <c r="K135" s="6"/>
      <c r="L135" s="6" t="s">
        <v>4</v>
      </c>
      <c r="M135" s="152"/>
      <c r="N135" s="152"/>
      <c r="O135" s="76"/>
      <c r="P135" s="110"/>
      <c r="Q135" s="81"/>
      <c r="R135" s="81" t="s">
        <v>137</v>
      </c>
      <c r="S135" s="81"/>
      <c r="T135" s="81"/>
      <c r="U135" s="81"/>
      <c r="V135" s="81"/>
      <c r="W135" s="81"/>
      <c r="X135" s="105"/>
    </row>
    <row r="136" spans="1:24" x14ac:dyDescent="0.25">
      <c r="A136" s="146"/>
      <c r="B136" s="149"/>
      <c r="C136" s="149"/>
      <c r="D136" s="86"/>
      <c r="E136" s="86"/>
      <c r="F136" s="86"/>
      <c r="G136" s="86"/>
      <c r="H136" s="149"/>
      <c r="I136" s="6">
        <v>5</v>
      </c>
      <c r="J136" s="7" t="s">
        <v>62</v>
      </c>
      <c r="K136" s="6" t="s">
        <v>4</v>
      </c>
      <c r="L136" s="6"/>
      <c r="M136" s="152"/>
      <c r="N136" s="152"/>
      <c r="O136" s="76"/>
      <c r="P136" s="110"/>
      <c r="Q136" s="81"/>
      <c r="R136" s="81" t="s">
        <v>137</v>
      </c>
      <c r="S136" s="81"/>
      <c r="T136" s="81"/>
      <c r="U136" s="81"/>
      <c r="V136" s="81"/>
      <c r="W136" s="81"/>
      <c r="X136" s="105"/>
    </row>
    <row r="137" spans="1:24" x14ac:dyDescent="0.25">
      <c r="A137" s="146"/>
      <c r="B137" s="149"/>
      <c r="C137" s="149"/>
      <c r="D137" s="86"/>
      <c r="E137" s="86"/>
      <c r="F137" s="86"/>
      <c r="G137" s="86"/>
      <c r="H137" s="149"/>
      <c r="I137" s="6">
        <v>6</v>
      </c>
      <c r="J137" s="7" t="s">
        <v>63</v>
      </c>
      <c r="K137" s="6"/>
      <c r="L137" s="6" t="s">
        <v>4</v>
      </c>
      <c r="M137" s="152"/>
      <c r="N137" s="152"/>
      <c r="O137" s="76"/>
      <c r="P137" s="110"/>
      <c r="Q137" s="81"/>
      <c r="R137" s="81" t="s">
        <v>137</v>
      </c>
      <c r="S137" s="81"/>
      <c r="T137" s="81"/>
      <c r="U137" s="81"/>
      <c r="V137" s="81"/>
      <c r="W137" s="81"/>
      <c r="X137" s="105"/>
    </row>
    <row r="138" spans="1:24" x14ac:dyDescent="0.25">
      <c r="A138" s="146"/>
      <c r="B138" s="149"/>
      <c r="C138" s="149"/>
      <c r="D138" s="86"/>
      <c r="E138" s="86"/>
      <c r="F138" s="86"/>
      <c r="G138" s="86"/>
      <c r="H138" s="149"/>
      <c r="I138" s="6">
        <v>7</v>
      </c>
      <c r="J138" s="7" t="s">
        <v>64</v>
      </c>
      <c r="K138" s="6" t="s">
        <v>4</v>
      </c>
      <c r="L138" s="6"/>
      <c r="M138" s="152"/>
      <c r="N138" s="152"/>
      <c r="O138" s="76"/>
      <c r="P138" s="111"/>
      <c r="Q138" s="82"/>
      <c r="R138" s="82" t="s">
        <v>137</v>
      </c>
      <c r="S138" s="82"/>
      <c r="T138" s="82"/>
      <c r="U138" s="82"/>
      <c r="V138" s="82"/>
      <c r="W138" s="82"/>
      <c r="X138" s="106"/>
    </row>
    <row r="139" spans="1:24" ht="31.5" x14ac:dyDescent="0.25">
      <c r="A139" s="146"/>
      <c r="B139" s="149"/>
      <c r="C139" s="149"/>
      <c r="D139" s="86"/>
      <c r="E139" s="86"/>
      <c r="F139" s="86"/>
      <c r="G139" s="86"/>
      <c r="H139" s="149"/>
      <c r="I139" s="46">
        <v>8</v>
      </c>
      <c r="J139" s="12" t="s">
        <v>76</v>
      </c>
      <c r="K139" s="6"/>
      <c r="L139" s="6" t="s">
        <v>4</v>
      </c>
      <c r="M139" s="152"/>
      <c r="N139" s="152"/>
      <c r="O139" s="76"/>
      <c r="P139" s="109">
        <v>2</v>
      </c>
      <c r="Q139" s="83" t="s">
        <v>182</v>
      </c>
      <c r="R139" s="83" t="s">
        <v>137</v>
      </c>
      <c r="S139" s="83" t="s">
        <v>226</v>
      </c>
      <c r="T139" s="83" t="s">
        <v>239</v>
      </c>
      <c r="U139" s="83" t="s">
        <v>196</v>
      </c>
      <c r="V139" s="83"/>
      <c r="W139" s="83"/>
      <c r="X139" s="104" t="s">
        <v>202</v>
      </c>
    </row>
    <row r="140" spans="1:24" x14ac:dyDescent="0.25">
      <c r="A140" s="146"/>
      <c r="B140" s="149"/>
      <c r="C140" s="149"/>
      <c r="D140" s="86"/>
      <c r="E140" s="86"/>
      <c r="F140" s="86"/>
      <c r="G140" s="86"/>
      <c r="H140" s="149"/>
      <c r="I140" s="6">
        <v>9</v>
      </c>
      <c r="J140" s="7" t="s">
        <v>65</v>
      </c>
      <c r="K140" s="6" t="s">
        <v>4</v>
      </c>
      <c r="L140" s="6"/>
      <c r="M140" s="152"/>
      <c r="N140" s="152"/>
      <c r="O140" s="76"/>
      <c r="P140" s="110"/>
      <c r="Q140" s="81"/>
      <c r="R140" s="81" t="s">
        <v>137</v>
      </c>
      <c r="S140" s="81"/>
      <c r="T140" s="81"/>
      <c r="U140" s="81"/>
      <c r="V140" s="81"/>
      <c r="W140" s="81"/>
      <c r="X140" s="105"/>
    </row>
    <row r="141" spans="1:24" x14ac:dyDescent="0.25">
      <c r="A141" s="146"/>
      <c r="B141" s="149"/>
      <c r="C141" s="149"/>
      <c r="D141" s="86"/>
      <c r="E141" s="86"/>
      <c r="F141" s="86"/>
      <c r="G141" s="86"/>
      <c r="H141" s="149"/>
      <c r="I141" s="6">
        <v>10</v>
      </c>
      <c r="J141" s="7" t="s">
        <v>66</v>
      </c>
      <c r="K141" s="6" t="s">
        <v>4</v>
      </c>
      <c r="L141" s="6"/>
      <c r="M141" s="152"/>
      <c r="N141" s="152"/>
      <c r="O141" s="76"/>
      <c r="P141" s="110"/>
      <c r="Q141" s="81"/>
      <c r="R141" s="81" t="s">
        <v>137</v>
      </c>
      <c r="S141" s="81"/>
      <c r="T141" s="81"/>
      <c r="U141" s="81"/>
      <c r="V141" s="81"/>
      <c r="W141" s="81"/>
      <c r="X141" s="105"/>
    </row>
    <row r="142" spans="1:24" x14ac:dyDescent="0.25">
      <c r="A142" s="146"/>
      <c r="B142" s="149"/>
      <c r="C142" s="149"/>
      <c r="D142" s="86"/>
      <c r="E142" s="86"/>
      <c r="F142" s="86"/>
      <c r="G142" s="86"/>
      <c r="H142" s="149"/>
      <c r="I142" s="6">
        <v>11</v>
      </c>
      <c r="J142" s="7" t="s">
        <v>67</v>
      </c>
      <c r="K142" s="6" t="s">
        <v>4</v>
      </c>
      <c r="L142" s="6"/>
      <c r="M142" s="152"/>
      <c r="N142" s="152"/>
      <c r="O142" s="76"/>
      <c r="P142" s="110"/>
      <c r="Q142" s="81"/>
      <c r="R142" s="81" t="s">
        <v>137</v>
      </c>
      <c r="S142" s="81"/>
      <c r="T142" s="81"/>
      <c r="U142" s="81"/>
      <c r="V142" s="81"/>
      <c r="W142" s="81"/>
      <c r="X142" s="105"/>
    </row>
    <row r="143" spans="1:24" x14ac:dyDescent="0.25">
      <c r="A143" s="146"/>
      <c r="B143" s="149"/>
      <c r="C143" s="149"/>
      <c r="D143" s="86"/>
      <c r="E143" s="86"/>
      <c r="F143" s="86"/>
      <c r="G143" s="86"/>
      <c r="H143" s="149"/>
      <c r="I143" s="6">
        <v>12</v>
      </c>
      <c r="J143" s="7" t="s">
        <v>68</v>
      </c>
      <c r="K143" s="6" t="s">
        <v>4</v>
      </c>
      <c r="L143" s="6"/>
      <c r="M143" s="152"/>
      <c r="N143" s="152"/>
      <c r="O143" s="76"/>
      <c r="P143" s="110"/>
      <c r="Q143" s="81"/>
      <c r="R143" s="81" t="s">
        <v>137</v>
      </c>
      <c r="S143" s="81"/>
      <c r="T143" s="81"/>
      <c r="U143" s="81"/>
      <c r="V143" s="81"/>
      <c r="W143" s="81"/>
      <c r="X143" s="105"/>
    </row>
    <row r="144" spans="1:24" x14ac:dyDescent="0.25">
      <c r="A144" s="146"/>
      <c r="B144" s="149"/>
      <c r="C144" s="149"/>
      <c r="D144" s="86"/>
      <c r="E144" s="86"/>
      <c r="F144" s="86"/>
      <c r="G144" s="86"/>
      <c r="H144" s="149"/>
      <c r="I144" s="6">
        <v>13</v>
      </c>
      <c r="J144" s="7" t="s">
        <v>69</v>
      </c>
      <c r="K144" s="6" t="s">
        <v>4</v>
      </c>
      <c r="L144" s="6"/>
      <c r="M144" s="152"/>
      <c r="N144" s="152"/>
      <c r="O144" s="76"/>
      <c r="P144" s="110"/>
      <c r="Q144" s="81"/>
      <c r="R144" s="81" t="s">
        <v>137</v>
      </c>
      <c r="S144" s="81"/>
      <c r="T144" s="81"/>
      <c r="U144" s="81"/>
      <c r="V144" s="81"/>
      <c r="W144" s="81"/>
      <c r="X144" s="105"/>
    </row>
    <row r="145" spans="1:24" x14ac:dyDescent="0.25">
      <c r="A145" s="146"/>
      <c r="B145" s="149"/>
      <c r="C145" s="149"/>
      <c r="D145" s="86"/>
      <c r="E145" s="86"/>
      <c r="F145" s="86"/>
      <c r="G145" s="86"/>
      <c r="H145" s="149"/>
      <c r="I145" s="6">
        <v>14</v>
      </c>
      <c r="J145" s="7" t="s">
        <v>70</v>
      </c>
      <c r="K145" s="6" t="s">
        <v>4</v>
      </c>
      <c r="L145" s="6"/>
      <c r="M145" s="152"/>
      <c r="N145" s="152"/>
      <c r="O145" s="76"/>
      <c r="P145" s="111"/>
      <c r="Q145" s="82"/>
      <c r="R145" s="82" t="s">
        <v>137</v>
      </c>
      <c r="S145" s="82"/>
      <c r="T145" s="82"/>
      <c r="U145" s="82"/>
      <c r="V145" s="82"/>
      <c r="W145" s="82"/>
      <c r="X145" s="106"/>
    </row>
    <row r="146" spans="1:24" x14ac:dyDescent="0.25">
      <c r="A146" s="146"/>
      <c r="B146" s="149"/>
      <c r="C146" s="149"/>
      <c r="D146" s="86"/>
      <c r="E146" s="86"/>
      <c r="F146" s="86"/>
      <c r="G146" s="86"/>
      <c r="H146" s="149"/>
      <c r="I146" s="6">
        <v>15</v>
      </c>
      <c r="J146" s="7" t="s">
        <v>71</v>
      </c>
      <c r="K146" s="6" t="s">
        <v>4</v>
      </c>
      <c r="L146" s="6"/>
      <c r="M146" s="152"/>
      <c r="N146" s="152"/>
      <c r="O146" s="76"/>
      <c r="P146" s="109">
        <v>3</v>
      </c>
      <c r="Q146" s="83" t="s">
        <v>183</v>
      </c>
      <c r="R146" s="83" t="s">
        <v>137</v>
      </c>
      <c r="S146" s="83" t="s">
        <v>227</v>
      </c>
      <c r="T146" s="83" t="s">
        <v>241</v>
      </c>
      <c r="U146" s="83" t="s">
        <v>196</v>
      </c>
      <c r="V146" s="83"/>
      <c r="W146" s="83"/>
      <c r="X146" s="104" t="s">
        <v>202</v>
      </c>
    </row>
    <row r="147" spans="1:24" x14ac:dyDescent="0.25">
      <c r="A147" s="146"/>
      <c r="B147" s="149"/>
      <c r="C147" s="149"/>
      <c r="D147" s="86"/>
      <c r="E147" s="86"/>
      <c r="F147" s="86"/>
      <c r="G147" s="86"/>
      <c r="H147" s="149"/>
      <c r="I147" s="6">
        <v>16</v>
      </c>
      <c r="J147" s="7" t="s">
        <v>72</v>
      </c>
      <c r="K147" s="6"/>
      <c r="L147" s="6" t="s">
        <v>4</v>
      </c>
      <c r="M147" s="152"/>
      <c r="N147" s="152"/>
      <c r="O147" s="76"/>
      <c r="P147" s="110"/>
      <c r="Q147" s="81"/>
      <c r="R147" s="81" t="s">
        <v>137</v>
      </c>
      <c r="S147" s="81"/>
      <c r="T147" s="81"/>
      <c r="U147" s="81"/>
      <c r="V147" s="81"/>
      <c r="W147" s="81"/>
      <c r="X147" s="105"/>
    </row>
    <row r="148" spans="1:24" x14ac:dyDescent="0.25">
      <c r="A148" s="146"/>
      <c r="B148" s="149"/>
      <c r="C148" s="149"/>
      <c r="D148" s="86"/>
      <c r="E148" s="86"/>
      <c r="F148" s="86"/>
      <c r="G148" s="86"/>
      <c r="H148" s="149"/>
      <c r="I148" s="6">
        <v>17</v>
      </c>
      <c r="J148" s="7" t="s">
        <v>73</v>
      </c>
      <c r="K148" s="6" t="s">
        <v>4</v>
      </c>
      <c r="L148" s="6"/>
      <c r="M148" s="152"/>
      <c r="N148" s="152"/>
      <c r="O148" s="76"/>
      <c r="P148" s="110"/>
      <c r="Q148" s="81"/>
      <c r="R148" s="81" t="s">
        <v>137</v>
      </c>
      <c r="S148" s="81"/>
      <c r="T148" s="81"/>
      <c r="U148" s="81"/>
      <c r="V148" s="81"/>
      <c r="W148" s="81"/>
      <c r="X148" s="105"/>
    </row>
    <row r="149" spans="1:24" x14ac:dyDescent="0.25">
      <c r="A149" s="146"/>
      <c r="B149" s="149"/>
      <c r="C149" s="149"/>
      <c r="D149" s="86"/>
      <c r="E149" s="86"/>
      <c r="F149" s="86"/>
      <c r="G149" s="86"/>
      <c r="H149" s="149"/>
      <c r="I149" s="6">
        <v>18</v>
      </c>
      <c r="J149" s="7" t="s">
        <v>74</v>
      </c>
      <c r="K149" s="6"/>
      <c r="L149" s="6" t="s">
        <v>4</v>
      </c>
      <c r="M149" s="152"/>
      <c r="N149" s="152"/>
      <c r="O149" s="76"/>
      <c r="P149" s="110"/>
      <c r="Q149" s="81"/>
      <c r="R149" s="81" t="s">
        <v>137</v>
      </c>
      <c r="S149" s="81"/>
      <c r="T149" s="81"/>
      <c r="U149" s="81"/>
      <c r="V149" s="81"/>
      <c r="W149" s="81"/>
      <c r="X149" s="105"/>
    </row>
    <row r="150" spans="1:24" x14ac:dyDescent="0.25">
      <c r="A150" s="146"/>
      <c r="B150" s="149"/>
      <c r="C150" s="149"/>
      <c r="D150" s="86"/>
      <c r="E150" s="86"/>
      <c r="F150" s="86"/>
      <c r="G150" s="86"/>
      <c r="H150" s="149"/>
      <c r="I150" s="6">
        <v>19</v>
      </c>
      <c r="J150" s="7" t="s">
        <v>75</v>
      </c>
      <c r="K150" s="6"/>
      <c r="L150" s="6" t="s">
        <v>4</v>
      </c>
      <c r="M150" s="152"/>
      <c r="N150" s="152"/>
      <c r="O150" s="76"/>
      <c r="P150" s="110"/>
      <c r="Q150" s="81"/>
      <c r="R150" s="81" t="s">
        <v>137</v>
      </c>
      <c r="S150" s="81"/>
      <c r="T150" s="81"/>
      <c r="U150" s="81"/>
      <c r="V150" s="81"/>
      <c r="W150" s="81"/>
      <c r="X150" s="105"/>
    </row>
    <row r="151" spans="1:24" customFormat="1" ht="16.5" thickBot="1" x14ac:dyDescent="0.3">
      <c r="A151" s="147"/>
      <c r="B151" s="150"/>
      <c r="C151" s="150"/>
      <c r="D151" s="87"/>
      <c r="E151" s="87"/>
      <c r="F151" s="87"/>
      <c r="G151" s="87"/>
      <c r="H151" s="150"/>
      <c r="I151" s="40">
        <v>20</v>
      </c>
      <c r="J151" s="40" t="s">
        <v>110</v>
      </c>
      <c r="K151" s="40">
        <f>COUNTA(K132:K150)</f>
        <v>12</v>
      </c>
      <c r="L151" s="40">
        <f>COUNTA(L132:L150)</f>
        <v>7</v>
      </c>
      <c r="M151" s="153"/>
      <c r="N151" s="153"/>
      <c r="O151" s="77"/>
      <c r="P151" s="112"/>
      <c r="Q151" s="84"/>
      <c r="R151" s="84" t="s">
        <v>137</v>
      </c>
      <c r="S151" s="84"/>
      <c r="T151" s="84"/>
      <c r="U151" s="84"/>
      <c r="V151" s="84"/>
      <c r="W151" s="84"/>
      <c r="X151" s="107"/>
    </row>
    <row r="152" spans="1:24" x14ac:dyDescent="0.25">
      <c r="A152" s="145">
        <v>8</v>
      </c>
      <c r="B152" s="148" t="s">
        <v>77</v>
      </c>
      <c r="C152" s="148" t="s">
        <v>28</v>
      </c>
      <c r="D152" s="85" t="s">
        <v>198</v>
      </c>
      <c r="E152" s="85" t="s">
        <v>185</v>
      </c>
      <c r="F152" s="85" t="s">
        <v>184</v>
      </c>
      <c r="G152" s="85">
        <v>262</v>
      </c>
      <c r="H152" s="148" t="s">
        <v>112</v>
      </c>
      <c r="I152" s="14">
        <v>1</v>
      </c>
      <c r="J152" s="13" t="s">
        <v>58</v>
      </c>
      <c r="K152" s="14"/>
      <c r="L152" s="14" t="s">
        <v>4</v>
      </c>
      <c r="M152" s="151" t="str">
        <f t="shared" ref="M152" si="0">IF((K171&gt;=12),"CATASTROFICO",IF(AND(K171&gt;=6,K171&lt;12),"MAYOR","MODERADO"))</f>
        <v>MAYOR</v>
      </c>
      <c r="N152" s="151" t="str">
        <f t="shared" ref="N152" si="1">IF((G152&gt;5000),"MUY ALTO",IF(AND(G152&gt;=500,G152&lt;=5000),"ALTA",IF(AND(G152&gt;=24,G152&lt;500),"MEDIA",IF(AND(G152&gt;=3,G152&lt;24),"BAJA","MUY BAJO"))))</f>
        <v>MEDIA</v>
      </c>
      <c r="O152" s="75" t="str">
        <f>IF(AND(M152="CATASTROFICO",N152="MUY ALTO"),"CATASTROFICO",IF(AND(M152="CATASTROFICO",N152="ALTA"),"CATASTROFICO",IF(AND(M152="CATASTROFICO",N152="BAJA"),"MAYOR",IF(AND(M152="CATASTROFICO",N152="MEDIA"),"MAYOR",IF(AND(M152="CATASTROFICO",N152="MUY BAJO"),"MODERADO",IF(AND(M152="MAYOR",N152="MUY ALTO"),"CATASTROFICO",IF(AND(M152="MAYOR",N152="ALTO"),"CATASTROFICO",IF(AND(M152="MAYOR",N152="MEDIA"),"MAYOR",IF(AND(M152="MAYOR",N152="BAJA"),"MAYOR",IF(AND(M152="MAYOR",N152="MUY BAJO"),"MODERADO",IF(AND(M152="MODERADO",N152="MUY ALTO"),"CATASTROFICO",IF(AND(M152="MODERADO",N152="ALTO"),"CATASTROFICO",IF(AND(M152="MODERADO",N152="MEDIA"),"MAYOR",IF(AND(M152="MODERADO",N152="BAJA"),"MAYOR",IF(AND(M152="MODERADO",N152="MUY BAJO"),"MODERADO")))))))))))))))</f>
        <v>MAYOR</v>
      </c>
      <c r="P152" s="114">
        <v>1</v>
      </c>
      <c r="Q152" s="85" t="s">
        <v>186</v>
      </c>
      <c r="R152" s="85" t="s">
        <v>137</v>
      </c>
      <c r="S152" s="85" t="s">
        <v>228</v>
      </c>
      <c r="T152" s="85" t="s">
        <v>224</v>
      </c>
      <c r="U152" s="85" t="s">
        <v>196</v>
      </c>
      <c r="V152" s="85"/>
      <c r="W152" s="85"/>
      <c r="X152" s="103" t="s">
        <v>202</v>
      </c>
    </row>
    <row r="153" spans="1:24" x14ac:dyDescent="0.25">
      <c r="A153" s="146"/>
      <c r="B153" s="149"/>
      <c r="C153" s="149"/>
      <c r="D153" s="86"/>
      <c r="E153" s="86"/>
      <c r="F153" s="86"/>
      <c r="G153" s="86"/>
      <c r="H153" s="149"/>
      <c r="I153" s="6">
        <v>2</v>
      </c>
      <c r="J153" s="7" t="s">
        <v>59</v>
      </c>
      <c r="K153" s="6" t="s">
        <v>4</v>
      </c>
      <c r="L153" s="6"/>
      <c r="M153" s="152"/>
      <c r="N153" s="152"/>
      <c r="O153" s="76"/>
      <c r="P153" s="115"/>
      <c r="Q153" s="86"/>
      <c r="R153" s="86" t="s">
        <v>137</v>
      </c>
      <c r="S153" s="86"/>
      <c r="T153" s="86"/>
      <c r="U153" s="86"/>
      <c r="V153" s="86"/>
      <c r="W153" s="86"/>
      <c r="X153" s="97"/>
    </row>
    <row r="154" spans="1:24" x14ac:dyDescent="0.25">
      <c r="A154" s="146"/>
      <c r="B154" s="149"/>
      <c r="C154" s="149"/>
      <c r="D154" s="86"/>
      <c r="E154" s="86"/>
      <c r="F154" s="86"/>
      <c r="G154" s="86"/>
      <c r="H154" s="149"/>
      <c r="I154" s="6">
        <v>3</v>
      </c>
      <c r="J154" s="7" t="s">
        <v>60</v>
      </c>
      <c r="K154" s="6" t="s">
        <v>4</v>
      </c>
      <c r="L154" s="6"/>
      <c r="M154" s="152"/>
      <c r="N154" s="152"/>
      <c r="O154" s="76"/>
      <c r="P154" s="115"/>
      <c r="Q154" s="86"/>
      <c r="R154" s="86" t="s">
        <v>137</v>
      </c>
      <c r="S154" s="86"/>
      <c r="T154" s="86"/>
      <c r="U154" s="86"/>
      <c r="V154" s="86"/>
      <c r="W154" s="86"/>
      <c r="X154" s="97"/>
    </row>
    <row r="155" spans="1:24" x14ac:dyDescent="0.25">
      <c r="A155" s="146"/>
      <c r="B155" s="149"/>
      <c r="C155" s="149"/>
      <c r="D155" s="86"/>
      <c r="E155" s="86"/>
      <c r="F155" s="86"/>
      <c r="G155" s="86"/>
      <c r="H155" s="149"/>
      <c r="I155" s="6">
        <v>4</v>
      </c>
      <c r="J155" s="7" t="s">
        <v>61</v>
      </c>
      <c r="K155" s="6" t="s">
        <v>4</v>
      </c>
      <c r="L155" s="6"/>
      <c r="M155" s="152"/>
      <c r="N155" s="152"/>
      <c r="O155" s="76"/>
      <c r="P155" s="115"/>
      <c r="Q155" s="86"/>
      <c r="R155" s="86" t="s">
        <v>137</v>
      </c>
      <c r="S155" s="86"/>
      <c r="T155" s="86"/>
      <c r="U155" s="86"/>
      <c r="V155" s="86"/>
      <c r="W155" s="86"/>
      <c r="X155" s="97"/>
    </row>
    <row r="156" spans="1:24" x14ac:dyDescent="0.25">
      <c r="A156" s="146"/>
      <c r="B156" s="149"/>
      <c r="C156" s="149"/>
      <c r="D156" s="86"/>
      <c r="E156" s="86"/>
      <c r="F156" s="86"/>
      <c r="G156" s="86"/>
      <c r="H156" s="149"/>
      <c r="I156" s="6">
        <v>5</v>
      </c>
      <c r="J156" s="7" t="s">
        <v>62</v>
      </c>
      <c r="K156" s="6" t="s">
        <v>4</v>
      </c>
      <c r="L156" s="6"/>
      <c r="M156" s="152"/>
      <c r="N156" s="152"/>
      <c r="O156" s="76"/>
      <c r="P156" s="115"/>
      <c r="Q156" s="86"/>
      <c r="R156" s="86" t="s">
        <v>137</v>
      </c>
      <c r="S156" s="86"/>
      <c r="T156" s="86"/>
      <c r="U156" s="86"/>
      <c r="V156" s="86"/>
      <c r="W156" s="86"/>
      <c r="X156" s="97"/>
    </row>
    <row r="157" spans="1:24" x14ac:dyDescent="0.25">
      <c r="A157" s="146"/>
      <c r="B157" s="149"/>
      <c r="C157" s="149"/>
      <c r="D157" s="86"/>
      <c r="E157" s="86"/>
      <c r="F157" s="86"/>
      <c r="G157" s="86"/>
      <c r="H157" s="149"/>
      <c r="I157" s="6">
        <v>6</v>
      </c>
      <c r="J157" s="7" t="s">
        <v>63</v>
      </c>
      <c r="K157" s="6"/>
      <c r="L157" s="6" t="s">
        <v>4</v>
      </c>
      <c r="M157" s="152"/>
      <c r="N157" s="152"/>
      <c r="O157" s="76"/>
      <c r="P157" s="115"/>
      <c r="Q157" s="86"/>
      <c r="R157" s="86" t="s">
        <v>137</v>
      </c>
      <c r="S157" s="86"/>
      <c r="T157" s="86"/>
      <c r="U157" s="86"/>
      <c r="V157" s="86"/>
      <c r="W157" s="86"/>
      <c r="X157" s="97"/>
    </row>
    <row r="158" spans="1:24" x14ac:dyDescent="0.25">
      <c r="A158" s="146"/>
      <c r="B158" s="149"/>
      <c r="C158" s="149"/>
      <c r="D158" s="86"/>
      <c r="E158" s="86"/>
      <c r="F158" s="86"/>
      <c r="G158" s="86"/>
      <c r="H158" s="149"/>
      <c r="I158" s="6">
        <v>7</v>
      </c>
      <c r="J158" s="7" t="s">
        <v>64</v>
      </c>
      <c r="K158" s="6" t="s">
        <v>4</v>
      </c>
      <c r="L158" s="6"/>
      <c r="M158" s="152"/>
      <c r="N158" s="152"/>
      <c r="O158" s="76"/>
      <c r="P158" s="115"/>
      <c r="Q158" s="86"/>
      <c r="R158" s="86" t="s">
        <v>137</v>
      </c>
      <c r="S158" s="86"/>
      <c r="T158" s="86"/>
      <c r="U158" s="86"/>
      <c r="V158" s="86"/>
      <c r="W158" s="86"/>
      <c r="X158" s="97"/>
    </row>
    <row r="159" spans="1:24" ht="31.5" x14ac:dyDescent="0.25">
      <c r="A159" s="146"/>
      <c r="B159" s="149"/>
      <c r="C159" s="149"/>
      <c r="D159" s="86"/>
      <c r="E159" s="86"/>
      <c r="F159" s="86"/>
      <c r="G159" s="86"/>
      <c r="H159" s="149"/>
      <c r="I159" s="46">
        <v>8</v>
      </c>
      <c r="J159" s="12" t="s">
        <v>76</v>
      </c>
      <c r="K159" s="6"/>
      <c r="L159" s="6" t="s">
        <v>4</v>
      </c>
      <c r="M159" s="152"/>
      <c r="N159" s="152"/>
      <c r="O159" s="76"/>
      <c r="P159" s="115">
        <v>2</v>
      </c>
      <c r="Q159" s="86" t="s">
        <v>187</v>
      </c>
      <c r="R159" s="86" t="s">
        <v>137</v>
      </c>
      <c r="S159" s="86" t="s">
        <v>229</v>
      </c>
      <c r="T159" s="86" t="s">
        <v>199</v>
      </c>
      <c r="U159" s="86" t="s">
        <v>196</v>
      </c>
      <c r="V159" s="86"/>
      <c r="W159" s="86"/>
      <c r="X159" s="97" t="s">
        <v>202</v>
      </c>
    </row>
    <row r="160" spans="1:24" x14ac:dyDescent="0.25">
      <c r="A160" s="146"/>
      <c r="B160" s="149"/>
      <c r="C160" s="149"/>
      <c r="D160" s="86"/>
      <c r="E160" s="86"/>
      <c r="F160" s="86"/>
      <c r="G160" s="86"/>
      <c r="H160" s="149"/>
      <c r="I160" s="6">
        <v>9</v>
      </c>
      <c r="J160" s="7" t="s">
        <v>65</v>
      </c>
      <c r="K160" s="6"/>
      <c r="L160" s="6" t="s">
        <v>4</v>
      </c>
      <c r="M160" s="152"/>
      <c r="N160" s="152"/>
      <c r="O160" s="76"/>
      <c r="P160" s="115"/>
      <c r="Q160" s="86"/>
      <c r="R160" s="86" t="s">
        <v>137</v>
      </c>
      <c r="S160" s="86"/>
      <c r="T160" s="86"/>
      <c r="U160" s="86"/>
      <c r="V160" s="86"/>
      <c r="W160" s="86"/>
      <c r="X160" s="97"/>
    </row>
    <row r="161" spans="1:24" x14ac:dyDescent="0.25">
      <c r="A161" s="146"/>
      <c r="B161" s="149"/>
      <c r="C161" s="149"/>
      <c r="D161" s="86"/>
      <c r="E161" s="86"/>
      <c r="F161" s="86"/>
      <c r="G161" s="86"/>
      <c r="H161" s="149"/>
      <c r="I161" s="6">
        <v>10</v>
      </c>
      <c r="J161" s="7" t="s">
        <v>66</v>
      </c>
      <c r="K161" s="6" t="s">
        <v>4</v>
      </c>
      <c r="L161" s="6"/>
      <c r="M161" s="152"/>
      <c r="N161" s="152"/>
      <c r="O161" s="76"/>
      <c r="P161" s="115"/>
      <c r="Q161" s="86"/>
      <c r="R161" s="86" t="s">
        <v>137</v>
      </c>
      <c r="S161" s="86"/>
      <c r="T161" s="86"/>
      <c r="U161" s="86"/>
      <c r="V161" s="86"/>
      <c r="W161" s="86"/>
      <c r="X161" s="97"/>
    </row>
    <row r="162" spans="1:24" x14ac:dyDescent="0.25">
      <c r="A162" s="146"/>
      <c r="B162" s="149"/>
      <c r="C162" s="149"/>
      <c r="D162" s="86"/>
      <c r="E162" s="86"/>
      <c r="F162" s="86"/>
      <c r="G162" s="86"/>
      <c r="H162" s="149"/>
      <c r="I162" s="6">
        <v>11</v>
      </c>
      <c r="J162" s="7" t="s">
        <v>67</v>
      </c>
      <c r="K162" s="6" t="s">
        <v>4</v>
      </c>
      <c r="L162" s="6"/>
      <c r="M162" s="152"/>
      <c r="N162" s="152"/>
      <c r="O162" s="76"/>
      <c r="P162" s="115"/>
      <c r="Q162" s="86"/>
      <c r="R162" s="86" t="s">
        <v>137</v>
      </c>
      <c r="S162" s="86"/>
      <c r="T162" s="86"/>
      <c r="U162" s="86"/>
      <c r="V162" s="86"/>
      <c r="W162" s="86"/>
      <c r="X162" s="97"/>
    </row>
    <row r="163" spans="1:24" x14ac:dyDescent="0.25">
      <c r="A163" s="146"/>
      <c r="B163" s="149"/>
      <c r="C163" s="149"/>
      <c r="D163" s="86"/>
      <c r="E163" s="86"/>
      <c r="F163" s="86"/>
      <c r="G163" s="86"/>
      <c r="H163" s="149"/>
      <c r="I163" s="6">
        <v>12</v>
      </c>
      <c r="J163" s="7" t="s">
        <v>68</v>
      </c>
      <c r="K163" s="6" t="s">
        <v>4</v>
      </c>
      <c r="L163" s="6"/>
      <c r="M163" s="152"/>
      <c r="N163" s="152"/>
      <c r="O163" s="76"/>
      <c r="P163" s="115"/>
      <c r="Q163" s="86"/>
      <c r="R163" s="86" t="s">
        <v>137</v>
      </c>
      <c r="S163" s="86"/>
      <c r="T163" s="86"/>
      <c r="U163" s="86"/>
      <c r="V163" s="86"/>
      <c r="W163" s="86"/>
      <c r="X163" s="97"/>
    </row>
    <row r="164" spans="1:24" x14ac:dyDescent="0.25">
      <c r="A164" s="146"/>
      <c r="B164" s="149"/>
      <c r="C164" s="149"/>
      <c r="D164" s="86"/>
      <c r="E164" s="86"/>
      <c r="F164" s="86"/>
      <c r="G164" s="86"/>
      <c r="H164" s="149"/>
      <c r="I164" s="6">
        <v>13</v>
      </c>
      <c r="J164" s="7" t="s">
        <v>69</v>
      </c>
      <c r="K164" s="6" t="s">
        <v>4</v>
      </c>
      <c r="L164" s="6"/>
      <c r="M164" s="152"/>
      <c r="N164" s="152"/>
      <c r="O164" s="76"/>
      <c r="P164" s="115"/>
      <c r="Q164" s="86"/>
      <c r="R164" s="86" t="s">
        <v>137</v>
      </c>
      <c r="S164" s="86"/>
      <c r="T164" s="86"/>
      <c r="U164" s="86"/>
      <c r="V164" s="86"/>
      <c r="W164" s="86"/>
      <c r="X164" s="97"/>
    </row>
    <row r="165" spans="1:24" x14ac:dyDescent="0.25">
      <c r="A165" s="146"/>
      <c r="B165" s="149"/>
      <c r="C165" s="149"/>
      <c r="D165" s="86"/>
      <c r="E165" s="86"/>
      <c r="F165" s="86"/>
      <c r="G165" s="86"/>
      <c r="H165" s="149"/>
      <c r="I165" s="6">
        <v>14</v>
      </c>
      <c r="J165" s="7" t="s">
        <v>70</v>
      </c>
      <c r="K165" s="6" t="s">
        <v>4</v>
      </c>
      <c r="L165" s="6"/>
      <c r="M165" s="152"/>
      <c r="N165" s="152"/>
      <c r="O165" s="76"/>
      <c r="P165" s="115"/>
      <c r="Q165" s="86"/>
      <c r="R165" s="86" t="s">
        <v>137</v>
      </c>
      <c r="S165" s="86"/>
      <c r="T165" s="86"/>
      <c r="U165" s="86"/>
      <c r="V165" s="86"/>
      <c r="W165" s="86"/>
      <c r="X165" s="97"/>
    </row>
    <row r="166" spans="1:24" x14ac:dyDescent="0.25">
      <c r="A166" s="146"/>
      <c r="B166" s="149"/>
      <c r="C166" s="149"/>
      <c r="D166" s="86"/>
      <c r="E166" s="86"/>
      <c r="F166" s="86"/>
      <c r="G166" s="86"/>
      <c r="H166" s="149"/>
      <c r="I166" s="6">
        <v>15</v>
      </c>
      <c r="J166" s="7" t="s">
        <v>71</v>
      </c>
      <c r="K166" s="6"/>
      <c r="L166" s="6" t="s">
        <v>4</v>
      </c>
      <c r="M166" s="152"/>
      <c r="N166" s="152"/>
      <c r="O166" s="76"/>
      <c r="P166" s="115">
        <v>3</v>
      </c>
      <c r="Q166" s="86" t="s">
        <v>188</v>
      </c>
      <c r="R166" s="86" t="s">
        <v>137</v>
      </c>
      <c r="S166" s="86" t="s">
        <v>230</v>
      </c>
      <c r="T166" s="86" t="s">
        <v>199</v>
      </c>
      <c r="U166" s="86" t="s">
        <v>196</v>
      </c>
      <c r="V166" s="86"/>
      <c r="W166" s="86"/>
      <c r="X166" s="97" t="s">
        <v>202</v>
      </c>
    </row>
    <row r="167" spans="1:24" x14ac:dyDescent="0.25">
      <c r="A167" s="146"/>
      <c r="B167" s="149"/>
      <c r="C167" s="149"/>
      <c r="D167" s="86"/>
      <c r="E167" s="86"/>
      <c r="F167" s="86"/>
      <c r="G167" s="86"/>
      <c r="H167" s="149"/>
      <c r="I167" s="6">
        <v>16</v>
      </c>
      <c r="J167" s="7" t="s">
        <v>72</v>
      </c>
      <c r="K167" s="6"/>
      <c r="L167" s="6" t="s">
        <v>4</v>
      </c>
      <c r="M167" s="152"/>
      <c r="N167" s="152"/>
      <c r="O167" s="76"/>
      <c r="P167" s="115"/>
      <c r="Q167" s="86"/>
      <c r="R167" s="86" t="s">
        <v>137</v>
      </c>
      <c r="S167" s="86"/>
      <c r="T167" s="86"/>
      <c r="U167" s="86"/>
      <c r="V167" s="86"/>
      <c r="W167" s="86"/>
      <c r="X167" s="97"/>
    </row>
    <row r="168" spans="1:24" x14ac:dyDescent="0.25">
      <c r="A168" s="146"/>
      <c r="B168" s="149"/>
      <c r="C168" s="149"/>
      <c r="D168" s="86"/>
      <c r="E168" s="86"/>
      <c r="F168" s="86"/>
      <c r="G168" s="86"/>
      <c r="H168" s="149"/>
      <c r="I168" s="6">
        <v>17</v>
      </c>
      <c r="J168" s="7" t="s">
        <v>73</v>
      </c>
      <c r="K168" s="6" t="s">
        <v>4</v>
      </c>
      <c r="L168" s="6"/>
      <c r="M168" s="152"/>
      <c r="N168" s="152"/>
      <c r="O168" s="76"/>
      <c r="P168" s="115"/>
      <c r="Q168" s="86"/>
      <c r="R168" s="86" t="s">
        <v>137</v>
      </c>
      <c r="S168" s="86"/>
      <c r="T168" s="86"/>
      <c r="U168" s="86"/>
      <c r="V168" s="86"/>
      <c r="W168" s="86"/>
      <c r="X168" s="97"/>
    </row>
    <row r="169" spans="1:24" x14ac:dyDescent="0.25">
      <c r="A169" s="146"/>
      <c r="B169" s="149"/>
      <c r="C169" s="149"/>
      <c r="D169" s="86"/>
      <c r="E169" s="86"/>
      <c r="F169" s="86"/>
      <c r="G169" s="86"/>
      <c r="H169" s="149"/>
      <c r="I169" s="6">
        <v>18</v>
      </c>
      <c r="J169" s="7" t="s">
        <v>74</v>
      </c>
      <c r="K169" s="6"/>
      <c r="L169" s="6" t="s">
        <v>4</v>
      </c>
      <c r="M169" s="152"/>
      <c r="N169" s="152"/>
      <c r="O169" s="76"/>
      <c r="P169" s="115"/>
      <c r="Q169" s="86"/>
      <c r="R169" s="86" t="s">
        <v>137</v>
      </c>
      <c r="S169" s="86"/>
      <c r="T169" s="86"/>
      <c r="U169" s="86"/>
      <c r="V169" s="86"/>
      <c r="W169" s="86"/>
      <c r="X169" s="97"/>
    </row>
    <row r="170" spans="1:24" x14ac:dyDescent="0.25">
      <c r="A170" s="146"/>
      <c r="B170" s="149"/>
      <c r="C170" s="149"/>
      <c r="D170" s="86"/>
      <c r="E170" s="86"/>
      <c r="F170" s="86"/>
      <c r="G170" s="86"/>
      <c r="H170" s="149"/>
      <c r="I170" s="6">
        <v>19</v>
      </c>
      <c r="J170" s="7" t="s">
        <v>75</v>
      </c>
      <c r="K170" s="6"/>
      <c r="L170" s="6" t="s">
        <v>4</v>
      </c>
      <c r="M170" s="152"/>
      <c r="N170" s="152"/>
      <c r="O170" s="76"/>
      <c r="P170" s="115"/>
      <c r="Q170" s="86"/>
      <c r="R170" s="86" t="s">
        <v>137</v>
      </c>
      <c r="S170" s="86"/>
      <c r="T170" s="86"/>
      <c r="U170" s="86"/>
      <c r="V170" s="86"/>
      <c r="W170" s="86"/>
      <c r="X170" s="97"/>
    </row>
    <row r="171" spans="1:24" customFormat="1" ht="16.5" thickBot="1" x14ac:dyDescent="0.3">
      <c r="A171" s="147"/>
      <c r="B171" s="150"/>
      <c r="C171" s="150"/>
      <c r="D171" s="87"/>
      <c r="E171" s="87"/>
      <c r="F171" s="87"/>
      <c r="G171" s="87"/>
      <c r="H171" s="150"/>
      <c r="I171" s="40">
        <v>20</v>
      </c>
      <c r="J171" s="40" t="s">
        <v>110</v>
      </c>
      <c r="K171" s="40">
        <f>COUNTA(K152:K170)</f>
        <v>11</v>
      </c>
      <c r="L171" s="40">
        <f>COUNTA(L152:L170)</f>
        <v>8</v>
      </c>
      <c r="M171" s="153"/>
      <c r="N171" s="153"/>
      <c r="O171" s="77"/>
      <c r="P171" s="116"/>
      <c r="Q171" s="87"/>
      <c r="R171" s="87" t="s">
        <v>137</v>
      </c>
      <c r="S171" s="87"/>
      <c r="T171" s="87"/>
      <c r="U171" s="87"/>
      <c r="V171" s="87"/>
      <c r="W171" s="87"/>
      <c r="X171" s="98"/>
    </row>
    <row r="172" spans="1:24" x14ac:dyDescent="0.25">
      <c r="A172" s="122">
        <v>9</v>
      </c>
      <c r="B172" s="101"/>
      <c r="C172" s="101"/>
      <c r="D172" s="82"/>
      <c r="E172" s="82"/>
      <c r="F172" s="82"/>
      <c r="G172" s="82"/>
      <c r="H172" s="101"/>
      <c r="I172" s="43">
        <v>1</v>
      </c>
      <c r="J172" s="44" t="s">
        <v>58</v>
      </c>
      <c r="K172" s="43"/>
      <c r="L172" s="43"/>
      <c r="M172" s="122"/>
      <c r="N172" s="122"/>
      <c r="O172" s="58"/>
      <c r="P172" s="61"/>
      <c r="Q172" s="44"/>
      <c r="R172" s="49" t="s">
        <v>137</v>
      </c>
      <c r="S172" s="44"/>
      <c r="T172" s="44"/>
      <c r="U172" s="44"/>
      <c r="V172" s="44"/>
      <c r="W172" s="44"/>
      <c r="X172" s="44"/>
    </row>
    <row r="173" spans="1:24" x14ac:dyDescent="0.25">
      <c r="A173" s="152"/>
      <c r="B173" s="149"/>
      <c r="C173" s="149"/>
      <c r="D173" s="86"/>
      <c r="E173" s="86"/>
      <c r="F173" s="86"/>
      <c r="G173" s="86"/>
      <c r="H173" s="149"/>
      <c r="I173" s="6">
        <v>2</v>
      </c>
      <c r="J173" s="7" t="s">
        <v>59</v>
      </c>
      <c r="K173" s="6"/>
      <c r="L173" s="6"/>
      <c r="M173" s="152"/>
      <c r="N173" s="152"/>
      <c r="O173" s="52"/>
      <c r="P173" s="62"/>
      <c r="Q173" s="7"/>
      <c r="R173" s="50" t="s">
        <v>137</v>
      </c>
      <c r="S173" s="7"/>
      <c r="T173" s="7"/>
      <c r="U173" s="7"/>
      <c r="V173" s="7"/>
      <c r="W173" s="7"/>
      <c r="X173" s="7"/>
    </row>
    <row r="174" spans="1:24" x14ac:dyDescent="0.25">
      <c r="A174" s="152"/>
      <c r="B174" s="149"/>
      <c r="C174" s="149"/>
      <c r="D174" s="86"/>
      <c r="E174" s="86"/>
      <c r="F174" s="86"/>
      <c r="G174" s="86"/>
      <c r="H174" s="149"/>
      <c r="I174" s="6">
        <v>3</v>
      </c>
      <c r="J174" s="7" t="s">
        <v>60</v>
      </c>
      <c r="K174" s="6"/>
      <c r="L174" s="6"/>
      <c r="M174" s="152"/>
      <c r="N174" s="152"/>
      <c r="O174" s="52"/>
      <c r="P174" s="62"/>
      <c r="Q174" s="7"/>
      <c r="R174" s="50" t="s">
        <v>137</v>
      </c>
      <c r="S174" s="7"/>
      <c r="T174" s="7"/>
      <c r="U174" s="7"/>
      <c r="V174" s="7"/>
      <c r="W174" s="7"/>
      <c r="X174" s="7"/>
    </row>
    <row r="175" spans="1:24" x14ac:dyDescent="0.25">
      <c r="A175" s="152"/>
      <c r="B175" s="149"/>
      <c r="C175" s="149"/>
      <c r="D175" s="86"/>
      <c r="E175" s="86"/>
      <c r="F175" s="86"/>
      <c r="G175" s="86"/>
      <c r="H175" s="149"/>
      <c r="I175" s="6">
        <v>4</v>
      </c>
      <c r="J175" s="7" t="s">
        <v>61</v>
      </c>
      <c r="K175" s="6"/>
      <c r="L175" s="6"/>
      <c r="M175" s="152"/>
      <c r="N175" s="152"/>
      <c r="O175" s="52"/>
      <c r="P175" s="62"/>
      <c r="Q175" s="7"/>
      <c r="R175" s="50" t="s">
        <v>137</v>
      </c>
      <c r="S175" s="7"/>
      <c r="T175" s="7"/>
      <c r="U175" s="7"/>
      <c r="V175" s="7"/>
      <c r="W175" s="7"/>
      <c r="X175" s="7"/>
    </row>
    <row r="176" spans="1:24" x14ac:dyDescent="0.25">
      <c r="A176" s="152"/>
      <c r="B176" s="149"/>
      <c r="C176" s="149"/>
      <c r="D176" s="86"/>
      <c r="E176" s="86"/>
      <c r="F176" s="86"/>
      <c r="G176" s="86"/>
      <c r="H176" s="149"/>
      <c r="I176" s="6">
        <v>5</v>
      </c>
      <c r="J176" s="7" t="s">
        <v>62</v>
      </c>
      <c r="K176" s="6"/>
      <c r="L176" s="6"/>
      <c r="M176" s="152"/>
      <c r="N176" s="152"/>
      <c r="O176" s="52"/>
      <c r="P176" s="62"/>
      <c r="Q176" s="7"/>
      <c r="R176" s="50" t="s">
        <v>137</v>
      </c>
      <c r="S176" s="7"/>
      <c r="T176" s="7"/>
      <c r="U176" s="7"/>
      <c r="V176" s="7"/>
      <c r="W176" s="7"/>
      <c r="X176" s="7"/>
    </row>
    <row r="177" spans="1:24" x14ac:dyDescent="0.25">
      <c r="A177" s="152"/>
      <c r="B177" s="149"/>
      <c r="C177" s="149"/>
      <c r="D177" s="86"/>
      <c r="E177" s="86"/>
      <c r="F177" s="86"/>
      <c r="G177" s="86"/>
      <c r="H177" s="149"/>
      <c r="I177" s="6">
        <v>6</v>
      </c>
      <c r="J177" s="7" t="s">
        <v>63</v>
      </c>
      <c r="K177" s="6"/>
      <c r="L177" s="6"/>
      <c r="M177" s="152"/>
      <c r="N177" s="152"/>
      <c r="O177" s="52"/>
      <c r="P177" s="62"/>
      <c r="Q177" s="7"/>
      <c r="R177" s="50" t="s">
        <v>137</v>
      </c>
      <c r="S177" s="7"/>
      <c r="T177" s="7"/>
      <c r="U177" s="7"/>
      <c r="V177" s="7"/>
      <c r="W177" s="7"/>
      <c r="X177" s="7"/>
    </row>
    <row r="178" spans="1:24" x14ac:dyDescent="0.25">
      <c r="A178" s="152"/>
      <c r="B178" s="149"/>
      <c r="C178" s="149"/>
      <c r="D178" s="86"/>
      <c r="E178" s="86"/>
      <c r="F178" s="86"/>
      <c r="G178" s="86"/>
      <c r="H178" s="149"/>
      <c r="I178" s="6">
        <v>7</v>
      </c>
      <c r="J178" s="7" t="s">
        <v>64</v>
      </c>
      <c r="K178" s="6"/>
      <c r="L178" s="6"/>
      <c r="M178" s="152"/>
      <c r="N178" s="152"/>
      <c r="O178" s="52"/>
      <c r="P178" s="62"/>
      <c r="Q178" s="7"/>
      <c r="R178" s="50" t="s">
        <v>137</v>
      </c>
      <c r="S178" s="7"/>
      <c r="T178" s="7"/>
      <c r="U178" s="7"/>
      <c r="V178" s="7"/>
      <c r="W178" s="7"/>
      <c r="X178" s="7"/>
    </row>
    <row r="179" spans="1:24" ht="31.5" x14ac:dyDescent="0.25">
      <c r="A179" s="152"/>
      <c r="B179" s="149"/>
      <c r="C179" s="149"/>
      <c r="D179" s="86"/>
      <c r="E179" s="86"/>
      <c r="F179" s="86"/>
      <c r="G179" s="86"/>
      <c r="H179" s="149"/>
      <c r="I179" s="46">
        <v>8</v>
      </c>
      <c r="J179" s="12" t="s">
        <v>76</v>
      </c>
      <c r="K179" s="6"/>
      <c r="L179" s="6"/>
      <c r="M179" s="152"/>
      <c r="N179" s="152"/>
      <c r="O179" s="52"/>
      <c r="P179" s="62"/>
      <c r="Q179" s="7"/>
      <c r="R179" s="50" t="s">
        <v>137</v>
      </c>
      <c r="S179" s="7"/>
      <c r="T179" s="7"/>
      <c r="U179" s="7"/>
      <c r="V179" s="7"/>
      <c r="W179" s="7"/>
      <c r="X179" s="7"/>
    </row>
    <row r="180" spans="1:24" x14ac:dyDescent="0.25">
      <c r="A180" s="152"/>
      <c r="B180" s="149"/>
      <c r="C180" s="149"/>
      <c r="D180" s="86"/>
      <c r="E180" s="86"/>
      <c r="F180" s="86"/>
      <c r="G180" s="86"/>
      <c r="H180" s="149"/>
      <c r="I180" s="6">
        <v>9</v>
      </c>
      <c r="J180" s="7" t="s">
        <v>65</v>
      </c>
      <c r="K180" s="6"/>
      <c r="L180" s="6"/>
      <c r="M180" s="152"/>
      <c r="N180" s="152"/>
      <c r="O180" s="52"/>
      <c r="P180" s="62"/>
      <c r="Q180" s="7"/>
      <c r="R180" s="50" t="s">
        <v>137</v>
      </c>
      <c r="S180" s="7"/>
      <c r="T180" s="7"/>
      <c r="U180" s="7"/>
      <c r="V180" s="7"/>
      <c r="W180" s="7"/>
      <c r="X180" s="7"/>
    </row>
    <row r="181" spans="1:24" x14ac:dyDescent="0.25">
      <c r="A181" s="152"/>
      <c r="B181" s="149"/>
      <c r="C181" s="149"/>
      <c r="D181" s="86"/>
      <c r="E181" s="86"/>
      <c r="F181" s="86"/>
      <c r="G181" s="86"/>
      <c r="H181" s="149"/>
      <c r="I181" s="6">
        <v>10</v>
      </c>
      <c r="J181" s="7" t="s">
        <v>66</v>
      </c>
      <c r="K181" s="6"/>
      <c r="L181" s="6"/>
      <c r="M181" s="152"/>
      <c r="N181" s="152"/>
      <c r="O181" s="52"/>
      <c r="P181" s="62"/>
      <c r="Q181" s="7"/>
      <c r="R181" s="50" t="s">
        <v>137</v>
      </c>
      <c r="S181" s="7"/>
      <c r="T181" s="7"/>
      <c r="U181" s="7"/>
      <c r="V181" s="7"/>
      <c r="W181" s="7"/>
      <c r="X181" s="7"/>
    </row>
    <row r="182" spans="1:24" x14ac:dyDescent="0.25">
      <c r="A182" s="152"/>
      <c r="B182" s="149"/>
      <c r="C182" s="149"/>
      <c r="D182" s="86"/>
      <c r="E182" s="86"/>
      <c r="F182" s="86"/>
      <c r="G182" s="86"/>
      <c r="H182" s="149"/>
      <c r="I182" s="6">
        <v>11</v>
      </c>
      <c r="J182" s="7" t="s">
        <v>67</v>
      </c>
      <c r="K182" s="6"/>
      <c r="L182" s="6"/>
      <c r="M182" s="152"/>
      <c r="N182" s="152"/>
      <c r="O182" s="52"/>
      <c r="P182" s="62"/>
      <c r="Q182" s="7"/>
      <c r="R182" s="50" t="s">
        <v>137</v>
      </c>
      <c r="S182" s="7"/>
      <c r="T182" s="7"/>
      <c r="U182" s="7"/>
      <c r="V182" s="7"/>
      <c r="W182" s="7"/>
      <c r="X182" s="7"/>
    </row>
    <row r="183" spans="1:24" x14ac:dyDescent="0.25">
      <c r="A183" s="152"/>
      <c r="B183" s="149"/>
      <c r="C183" s="149"/>
      <c r="D183" s="86"/>
      <c r="E183" s="86"/>
      <c r="F183" s="86"/>
      <c r="G183" s="86"/>
      <c r="H183" s="149"/>
      <c r="I183" s="6">
        <v>12</v>
      </c>
      <c r="J183" s="7" t="s">
        <v>68</v>
      </c>
      <c r="K183" s="6"/>
      <c r="L183" s="6"/>
      <c r="M183" s="152"/>
      <c r="N183" s="152"/>
      <c r="O183" s="52"/>
      <c r="P183" s="62"/>
      <c r="Q183" s="7"/>
      <c r="R183" s="50" t="s">
        <v>137</v>
      </c>
      <c r="S183" s="7"/>
      <c r="T183" s="7"/>
      <c r="U183" s="7"/>
      <c r="V183" s="7"/>
      <c r="W183" s="7"/>
      <c r="X183" s="7"/>
    </row>
    <row r="184" spans="1:24" x14ac:dyDescent="0.25">
      <c r="A184" s="152"/>
      <c r="B184" s="149"/>
      <c r="C184" s="149"/>
      <c r="D184" s="86"/>
      <c r="E184" s="86"/>
      <c r="F184" s="86"/>
      <c r="G184" s="86"/>
      <c r="H184" s="149"/>
      <c r="I184" s="6">
        <v>13</v>
      </c>
      <c r="J184" s="7" t="s">
        <v>69</v>
      </c>
      <c r="K184" s="6"/>
      <c r="L184" s="6"/>
      <c r="M184" s="152"/>
      <c r="N184" s="152"/>
      <c r="O184" s="52"/>
      <c r="P184" s="62"/>
      <c r="Q184" s="7"/>
      <c r="R184" s="50" t="s">
        <v>137</v>
      </c>
      <c r="S184" s="7"/>
      <c r="T184" s="7"/>
      <c r="U184" s="7"/>
      <c r="V184" s="7"/>
      <c r="W184" s="7"/>
      <c r="X184" s="7"/>
    </row>
    <row r="185" spans="1:24" x14ac:dyDescent="0.25">
      <c r="A185" s="152"/>
      <c r="B185" s="149"/>
      <c r="C185" s="149"/>
      <c r="D185" s="86"/>
      <c r="E185" s="86"/>
      <c r="F185" s="86"/>
      <c r="G185" s="86"/>
      <c r="H185" s="149"/>
      <c r="I185" s="6">
        <v>14</v>
      </c>
      <c r="J185" s="7" t="s">
        <v>70</v>
      </c>
      <c r="K185" s="6"/>
      <c r="L185" s="6"/>
      <c r="M185" s="152"/>
      <c r="N185" s="152"/>
      <c r="O185" s="52"/>
      <c r="P185" s="62"/>
      <c r="Q185" s="7"/>
      <c r="R185" s="50" t="s">
        <v>137</v>
      </c>
      <c r="S185" s="7"/>
      <c r="T185" s="7"/>
      <c r="U185" s="7"/>
      <c r="V185" s="7"/>
      <c r="W185" s="7"/>
      <c r="X185" s="7"/>
    </row>
    <row r="186" spans="1:24" x14ac:dyDescent="0.25">
      <c r="A186" s="152"/>
      <c r="B186" s="149"/>
      <c r="C186" s="149"/>
      <c r="D186" s="86"/>
      <c r="E186" s="86"/>
      <c r="F186" s="86"/>
      <c r="G186" s="86"/>
      <c r="H186" s="149"/>
      <c r="I186" s="6">
        <v>15</v>
      </c>
      <c r="J186" s="7" t="s">
        <v>71</v>
      </c>
      <c r="K186" s="6"/>
      <c r="L186" s="6"/>
      <c r="M186" s="152"/>
      <c r="N186" s="152"/>
      <c r="O186" s="52"/>
      <c r="P186" s="62"/>
      <c r="Q186" s="7"/>
      <c r="R186" s="50" t="s">
        <v>137</v>
      </c>
      <c r="S186" s="7"/>
      <c r="T186" s="7"/>
      <c r="U186" s="7"/>
      <c r="V186" s="7"/>
      <c r="W186" s="7"/>
      <c r="X186" s="7"/>
    </row>
    <row r="187" spans="1:24" x14ac:dyDescent="0.25">
      <c r="A187" s="152"/>
      <c r="B187" s="149"/>
      <c r="C187" s="149"/>
      <c r="D187" s="86"/>
      <c r="E187" s="86"/>
      <c r="F187" s="86"/>
      <c r="G187" s="86"/>
      <c r="H187" s="149"/>
      <c r="I187" s="6">
        <v>16</v>
      </c>
      <c r="J187" s="7" t="s">
        <v>72</v>
      </c>
      <c r="K187" s="6"/>
      <c r="L187" s="6"/>
      <c r="M187" s="152"/>
      <c r="N187" s="152"/>
      <c r="O187" s="52"/>
      <c r="P187" s="62"/>
      <c r="Q187" s="7"/>
      <c r="R187" s="50" t="s">
        <v>137</v>
      </c>
      <c r="S187" s="7"/>
      <c r="T187" s="7"/>
      <c r="U187" s="7"/>
      <c r="V187" s="7"/>
      <c r="W187" s="7"/>
      <c r="X187" s="7"/>
    </row>
    <row r="188" spans="1:24" x14ac:dyDescent="0.25">
      <c r="A188" s="152"/>
      <c r="B188" s="149"/>
      <c r="C188" s="149"/>
      <c r="D188" s="86"/>
      <c r="E188" s="86"/>
      <c r="F188" s="86"/>
      <c r="G188" s="86"/>
      <c r="H188" s="149"/>
      <c r="I188" s="6">
        <v>17</v>
      </c>
      <c r="J188" s="7" t="s">
        <v>73</v>
      </c>
      <c r="K188" s="6"/>
      <c r="L188" s="6"/>
      <c r="M188" s="152"/>
      <c r="N188" s="152"/>
      <c r="O188" s="52"/>
      <c r="P188" s="62"/>
      <c r="Q188" s="7"/>
      <c r="R188" s="50" t="s">
        <v>137</v>
      </c>
      <c r="S188" s="7"/>
      <c r="T188" s="7"/>
      <c r="U188" s="7"/>
      <c r="V188" s="7"/>
      <c r="W188" s="7"/>
      <c r="X188" s="7"/>
    </row>
    <row r="189" spans="1:24" x14ac:dyDescent="0.25">
      <c r="A189" s="152"/>
      <c r="B189" s="149"/>
      <c r="C189" s="149"/>
      <c r="D189" s="86"/>
      <c r="E189" s="86"/>
      <c r="F189" s="86"/>
      <c r="G189" s="86"/>
      <c r="H189" s="149"/>
      <c r="I189" s="6">
        <v>18</v>
      </c>
      <c r="J189" s="7" t="s">
        <v>74</v>
      </c>
      <c r="K189" s="6"/>
      <c r="L189" s="6"/>
      <c r="M189" s="152"/>
      <c r="N189" s="152"/>
      <c r="O189" s="52"/>
      <c r="P189" s="62"/>
      <c r="Q189" s="7"/>
      <c r="R189" s="50" t="s">
        <v>137</v>
      </c>
      <c r="S189" s="7"/>
      <c r="T189" s="7"/>
      <c r="U189" s="7"/>
      <c r="V189" s="7"/>
      <c r="W189" s="7"/>
      <c r="X189" s="7"/>
    </row>
    <row r="190" spans="1:24" x14ac:dyDescent="0.25">
      <c r="A190" s="152"/>
      <c r="B190" s="149"/>
      <c r="C190" s="149"/>
      <c r="D190" s="86"/>
      <c r="E190" s="86"/>
      <c r="F190" s="86"/>
      <c r="G190" s="86"/>
      <c r="H190" s="149"/>
      <c r="I190" s="6">
        <v>19</v>
      </c>
      <c r="J190" s="7" t="s">
        <v>75</v>
      </c>
      <c r="K190" s="6"/>
      <c r="L190" s="6"/>
      <c r="M190" s="152"/>
      <c r="N190" s="152"/>
      <c r="O190" s="52"/>
      <c r="P190" s="62"/>
      <c r="Q190" s="7"/>
      <c r="R190" s="50" t="s">
        <v>137</v>
      </c>
      <c r="S190" s="7"/>
      <c r="T190" s="7"/>
      <c r="U190" s="7"/>
      <c r="V190" s="7"/>
      <c r="W190" s="7"/>
      <c r="X190" s="7"/>
    </row>
    <row r="191" spans="1:24" customFormat="1" x14ac:dyDescent="0.25">
      <c r="A191" s="152"/>
      <c r="B191" s="149"/>
      <c r="C191" s="149"/>
      <c r="D191" s="86"/>
      <c r="E191" s="86"/>
      <c r="F191" s="86"/>
      <c r="G191" s="86"/>
      <c r="H191" s="149"/>
      <c r="I191" s="41">
        <v>20</v>
      </c>
      <c r="J191" s="41" t="s">
        <v>110</v>
      </c>
      <c r="K191" s="41"/>
      <c r="L191" s="41"/>
      <c r="M191" s="152"/>
      <c r="N191" s="152"/>
      <c r="O191" s="52"/>
      <c r="P191" s="63"/>
      <c r="Q191" s="53"/>
      <c r="R191" s="50" t="s">
        <v>137</v>
      </c>
      <c r="S191" s="53"/>
      <c r="T191" s="53"/>
      <c r="U191" s="53"/>
      <c r="V191" s="53"/>
      <c r="W191" s="53"/>
      <c r="X191" s="53"/>
    </row>
    <row r="192" spans="1:24" x14ac:dyDescent="0.25">
      <c r="A192" s="152">
        <v>10</v>
      </c>
      <c r="B192" s="149"/>
      <c r="C192" s="149"/>
      <c r="D192" s="86"/>
      <c r="E192" s="86"/>
      <c r="F192" s="86"/>
      <c r="G192" s="86"/>
      <c r="H192" s="149"/>
      <c r="I192" s="6">
        <v>1</v>
      </c>
      <c r="J192" s="7" t="s">
        <v>58</v>
      </c>
      <c r="K192" s="6"/>
      <c r="L192" s="6"/>
      <c r="M192" s="152"/>
      <c r="N192" s="152"/>
      <c r="O192" s="52"/>
      <c r="P192" s="62"/>
      <c r="Q192" s="7"/>
      <c r="R192" s="50" t="s">
        <v>137</v>
      </c>
      <c r="S192" s="7"/>
      <c r="T192" s="7"/>
      <c r="U192" s="7"/>
      <c r="V192" s="7"/>
      <c r="W192" s="7"/>
      <c r="X192" s="7"/>
    </row>
    <row r="193" spans="1:24" x14ac:dyDescent="0.25">
      <c r="A193" s="152"/>
      <c r="B193" s="149"/>
      <c r="C193" s="149"/>
      <c r="D193" s="86"/>
      <c r="E193" s="86"/>
      <c r="F193" s="86"/>
      <c r="G193" s="86"/>
      <c r="H193" s="149"/>
      <c r="I193" s="6">
        <v>2</v>
      </c>
      <c r="J193" s="7" t="s">
        <v>59</v>
      </c>
      <c r="K193" s="6"/>
      <c r="L193" s="6"/>
      <c r="M193" s="152"/>
      <c r="N193" s="152"/>
      <c r="O193" s="52"/>
      <c r="P193" s="62"/>
      <c r="Q193" s="7"/>
      <c r="R193" s="50" t="s">
        <v>137</v>
      </c>
      <c r="S193" s="7"/>
      <c r="T193" s="7"/>
      <c r="U193" s="7"/>
      <c r="V193" s="7"/>
      <c r="W193" s="7"/>
      <c r="X193" s="7"/>
    </row>
    <row r="194" spans="1:24" x14ac:dyDescent="0.25">
      <c r="A194" s="152"/>
      <c r="B194" s="149"/>
      <c r="C194" s="149"/>
      <c r="D194" s="86"/>
      <c r="E194" s="86"/>
      <c r="F194" s="86"/>
      <c r="G194" s="86"/>
      <c r="H194" s="149"/>
      <c r="I194" s="6">
        <v>3</v>
      </c>
      <c r="J194" s="7" t="s">
        <v>60</v>
      </c>
      <c r="K194" s="6"/>
      <c r="L194" s="6"/>
      <c r="M194" s="152"/>
      <c r="N194" s="152"/>
      <c r="O194" s="52"/>
      <c r="P194" s="62"/>
      <c r="Q194" s="7"/>
      <c r="R194" s="50" t="s">
        <v>137</v>
      </c>
      <c r="S194" s="7"/>
      <c r="T194" s="7"/>
      <c r="U194" s="7"/>
      <c r="V194" s="7"/>
      <c r="W194" s="7"/>
      <c r="X194" s="7"/>
    </row>
    <row r="195" spans="1:24" x14ac:dyDescent="0.25">
      <c r="A195" s="152"/>
      <c r="B195" s="149"/>
      <c r="C195" s="149"/>
      <c r="D195" s="86"/>
      <c r="E195" s="86"/>
      <c r="F195" s="86"/>
      <c r="G195" s="86"/>
      <c r="H195" s="149"/>
      <c r="I195" s="6">
        <v>4</v>
      </c>
      <c r="J195" s="7" t="s">
        <v>61</v>
      </c>
      <c r="K195" s="6"/>
      <c r="L195" s="6"/>
      <c r="M195" s="152"/>
      <c r="N195" s="152"/>
      <c r="O195" s="52"/>
      <c r="P195" s="62"/>
      <c r="Q195" s="7"/>
      <c r="R195" s="50" t="s">
        <v>137</v>
      </c>
      <c r="S195" s="7"/>
      <c r="T195" s="7"/>
      <c r="U195" s="7"/>
      <c r="V195" s="7"/>
      <c r="W195" s="7"/>
      <c r="X195" s="7"/>
    </row>
    <row r="196" spans="1:24" x14ac:dyDescent="0.25">
      <c r="A196" s="152"/>
      <c r="B196" s="149"/>
      <c r="C196" s="149"/>
      <c r="D196" s="86"/>
      <c r="E196" s="86"/>
      <c r="F196" s="86"/>
      <c r="G196" s="86"/>
      <c r="H196" s="149"/>
      <c r="I196" s="6">
        <v>5</v>
      </c>
      <c r="J196" s="7" t="s">
        <v>62</v>
      </c>
      <c r="K196" s="6"/>
      <c r="L196" s="6"/>
      <c r="M196" s="152"/>
      <c r="N196" s="152"/>
      <c r="O196" s="52"/>
      <c r="P196" s="62"/>
      <c r="Q196" s="7"/>
      <c r="R196" s="50" t="s">
        <v>137</v>
      </c>
      <c r="S196" s="7"/>
      <c r="T196" s="7"/>
      <c r="U196" s="7"/>
      <c r="V196" s="7"/>
      <c r="W196" s="7"/>
      <c r="X196" s="7"/>
    </row>
    <row r="197" spans="1:24" x14ac:dyDescent="0.25">
      <c r="A197" s="152"/>
      <c r="B197" s="149"/>
      <c r="C197" s="149"/>
      <c r="D197" s="86"/>
      <c r="E197" s="86"/>
      <c r="F197" s="86"/>
      <c r="G197" s="86"/>
      <c r="H197" s="149"/>
      <c r="I197" s="6">
        <v>6</v>
      </c>
      <c r="J197" s="7" t="s">
        <v>63</v>
      </c>
      <c r="K197" s="6"/>
      <c r="L197" s="6"/>
      <c r="M197" s="152"/>
      <c r="N197" s="152"/>
      <c r="O197" s="52"/>
      <c r="P197" s="62"/>
      <c r="Q197" s="7"/>
      <c r="R197" s="50" t="s">
        <v>137</v>
      </c>
      <c r="S197" s="7"/>
      <c r="T197" s="7"/>
      <c r="U197" s="7"/>
      <c r="V197" s="7"/>
      <c r="W197" s="7"/>
      <c r="X197" s="7"/>
    </row>
    <row r="198" spans="1:24" x14ac:dyDescent="0.25">
      <c r="A198" s="152"/>
      <c r="B198" s="149"/>
      <c r="C198" s="149"/>
      <c r="D198" s="86"/>
      <c r="E198" s="86"/>
      <c r="F198" s="86"/>
      <c r="G198" s="86"/>
      <c r="H198" s="149"/>
      <c r="I198" s="6">
        <v>7</v>
      </c>
      <c r="J198" s="7" t="s">
        <v>64</v>
      </c>
      <c r="K198" s="6"/>
      <c r="L198" s="6"/>
      <c r="M198" s="152"/>
      <c r="N198" s="152"/>
      <c r="O198" s="52"/>
      <c r="P198" s="62"/>
      <c r="Q198" s="7"/>
      <c r="R198" s="50" t="s">
        <v>137</v>
      </c>
      <c r="S198" s="7"/>
      <c r="T198" s="7"/>
      <c r="U198" s="7"/>
      <c r="V198" s="7"/>
      <c r="W198" s="7"/>
      <c r="X198" s="7"/>
    </row>
    <row r="199" spans="1:24" ht="31.5" x14ac:dyDescent="0.25">
      <c r="A199" s="152"/>
      <c r="B199" s="149"/>
      <c r="C199" s="149"/>
      <c r="D199" s="86"/>
      <c r="E199" s="86"/>
      <c r="F199" s="86"/>
      <c r="G199" s="86"/>
      <c r="H199" s="149"/>
      <c r="I199" s="46">
        <v>8</v>
      </c>
      <c r="J199" s="12" t="s">
        <v>76</v>
      </c>
      <c r="K199" s="6"/>
      <c r="L199" s="6"/>
      <c r="M199" s="152"/>
      <c r="N199" s="152"/>
      <c r="O199" s="52"/>
      <c r="P199" s="62"/>
      <c r="Q199" s="7"/>
      <c r="R199" s="50" t="s">
        <v>137</v>
      </c>
      <c r="S199" s="7"/>
      <c r="T199" s="7"/>
      <c r="U199" s="7"/>
      <c r="V199" s="7"/>
      <c r="W199" s="7"/>
      <c r="X199" s="7"/>
    </row>
    <row r="200" spans="1:24" x14ac:dyDescent="0.25">
      <c r="A200" s="152"/>
      <c r="B200" s="149"/>
      <c r="C200" s="149"/>
      <c r="D200" s="86"/>
      <c r="E200" s="86"/>
      <c r="F200" s="86"/>
      <c r="G200" s="86"/>
      <c r="H200" s="149"/>
      <c r="I200" s="6">
        <v>9</v>
      </c>
      <c r="J200" s="7" t="s">
        <v>65</v>
      </c>
      <c r="K200" s="6"/>
      <c r="L200" s="6"/>
      <c r="M200" s="152"/>
      <c r="N200" s="152"/>
      <c r="O200" s="52"/>
      <c r="P200" s="62"/>
      <c r="Q200" s="7"/>
      <c r="R200" s="50" t="s">
        <v>137</v>
      </c>
      <c r="S200" s="7"/>
      <c r="T200" s="7"/>
      <c r="U200" s="7"/>
      <c r="V200" s="7"/>
      <c r="W200" s="7"/>
      <c r="X200" s="7"/>
    </row>
    <row r="201" spans="1:24" x14ac:dyDescent="0.25">
      <c r="A201" s="152"/>
      <c r="B201" s="149"/>
      <c r="C201" s="149"/>
      <c r="D201" s="86"/>
      <c r="E201" s="86"/>
      <c r="F201" s="86"/>
      <c r="G201" s="86"/>
      <c r="H201" s="149"/>
      <c r="I201" s="6">
        <v>10</v>
      </c>
      <c r="J201" s="7" t="s">
        <v>66</v>
      </c>
      <c r="K201" s="6"/>
      <c r="L201" s="6"/>
      <c r="M201" s="152"/>
      <c r="N201" s="152"/>
      <c r="O201" s="52"/>
      <c r="P201" s="62"/>
      <c r="Q201" s="7"/>
      <c r="R201" s="50" t="s">
        <v>137</v>
      </c>
      <c r="S201" s="7"/>
      <c r="T201" s="7"/>
      <c r="U201" s="7"/>
      <c r="V201" s="7"/>
      <c r="W201" s="7"/>
      <c r="X201" s="7"/>
    </row>
    <row r="202" spans="1:24" x14ac:dyDescent="0.25">
      <c r="A202" s="152"/>
      <c r="B202" s="149"/>
      <c r="C202" s="149"/>
      <c r="D202" s="86"/>
      <c r="E202" s="86"/>
      <c r="F202" s="86"/>
      <c r="G202" s="86"/>
      <c r="H202" s="149"/>
      <c r="I202" s="6">
        <v>11</v>
      </c>
      <c r="J202" s="7" t="s">
        <v>67</v>
      </c>
      <c r="K202" s="6"/>
      <c r="L202" s="6"/>
      <c r="M202" s="152"/>
      <c r="N202" s="152"/>
      <c r="O202" s="52"/>
      <c r="P202" s="62"/>
      <c r="Q202" s="7"/>
      <c r="R202" s="50" t="s">
        <v>137</v>
      </c>
      <c r="S202" s="7"/>
      <c r="T202" s="7"/>
      <c r="U202" s="7"/>
      <c r="V202" s="7"/>
      <c r="W202" s="7"/>
      <c r="X202" s="7"/>
    </row>
    <row r="203" spans="1:24" x14ac:dyDescent="0.25">
      <c r="A203" s="152"/>
      <c r="B203" s="149"/>
      <c r="C203" s="149"/>
      <c r="D203" s="86"/>
      <c r="E203" s="86"/>
      <c r="F203" s="86"/>
      <c r="G203" s="86"/>
      <c r="H203" s="149"/>
      <c r="I203" s="6">
        <v>12</v>
      </c>
      <c r="J203" s="7" t="s">
        <v>68</v>
      </c>
      <c r="K203" s="6"/>
      <c r="L203" s="6"/>
      <c r="M203" s="152"/>
      <c r="N203" s="152"/>
      <c r="O203" s="52"/>
      <c r="P203" s="62"/>
      <c r="Q203" s="7"/>
      <c r="R203" s="50" t="s">
        <v>137</v>
      </c>
      <c r="S203" s="7"/>
      <c r="T203" s="7"/>
      <c r="U203" s="7"/>
      <c r="V203" s="7"/>
      <c r="W203" s="7"/>
      <c r="X203" s="7"/>
    </row>
    <row r="204" spans="1:24" x14ac:dyDescent="0.25">
      <c r="A204" s="152"/>
      <c r="B204" s="149"/>
      <c r="C204" s="149"/>
      <c r="D204" s="86"/>
      <c r="E204" s="86"/>
      <c r="F204" s="86"/>
      <c r="G204" s="86"/>
      <c r="H204" s="149"/>
      <c r="I204" s="6">
        <v>13</v>
      </c>
      <c r="J204" s="7" t="s">
        <v>69</v>
      </c>
      <c r="K204" s="6"/>
      <c r="L204" s="6"/>
      <c r="M204" s="152"/>
      <c r="N204" s="152"/>
      <c r="O204" s="52"/>
      <c r="P204" s="62"/>
      <c r="Q204" s="7"/>
      <c r="R204" s="50" t="s">
        <v>137</v>
      </c>
      <c r="S204" s="7"/>
      <c r="T204" s="7"/>
      <c r="U204" s="7"/>
      <c r="V204" s="7"/>
      <c r="W204" s="7"/>
      <c r="X204" s="7"/>
    </row>
    <row r="205" spans="1:24" x14ac:dyDescent="0.25">
      <c r="A205" s="152"/>
      <c r="B205" s="149"/>
      <c r="C205" s="149"/>
      <c r="D205" s="86"/>
      <c r="E205" s="86"/>
      <c r="F205" s="86"/>
      <c r="G205" s="86"/>
      <c r="H205" s="149"/>
      <c r="I205" s="6">
        <v>14</v>
      </c>
      <c r="J205" s="7" t="s">
        <v>70</v>
      </c>
      <c r="K205" s="6"/>
      <c r="L205" s="6"/>
      <c r="M205" s="152"/>
      <c r="N205" s="152"/>
      <c r="O205" s="52"/>
      <c r="P205" s="62"/>
      <c r="Q205" s="7"/>
      <c r="R205" s="50" t="s">
        <v>137</v>
      </c>
      <c r="S205" s="7"/>
      <c r="T205" s="7"/>
      <c r="U205" s="7"/>
      <c r="V205" s="7"/>
      <c r="W205" s="7"/>
      <c r="X205" s="7"/>
    </row>
    <row r="206" spans="1:24" x14ac:dyDescent="0.25">
      <c r="A206" s="152"/>
      <c r="B206" s="149"/>
      <c r="C206" s="149"/>
      <c r="D206" s="86"/>
      <c r="E206" s="86"/>
      <c r="F206" s="86"/>
      <c r="G206" s="86"/>
      <c r="H206" s="149"/>
      <c r="I206" s="6">
        <v>15</v>
      </c>
      <c r="J206" s="7" t="s">
        <v>71</v>
      </c>
      <c r="K206" s="6"/>
      <c r="L206" s="6"/>
      <c r="M206" s="152"/>
      <c r="N206" s="152"/>
      <c r="O206" s="52"/>
      <c r="P206" s="62"/>
      <c r="Q206" s="7"/>
      <c r="R206" s="50" t="s">
        <v>137</v>
      </c>
      <c r="S206" s="7"/>
      <c r="T206" s="7"/>
      <c r="U206" s="7"/>
      <c r="V206" s="7"/>
      <c r="W206" s="7"/>
      <c r="X206" s="7"/>
    </row>
    <row r="207" spans="1:24" x14ac:dyDescent="0.25">
      <c r="A207" s="152"/>
      <c r="B207" s="149"/>
      <c r="C207" s="149"/>
      <c r="D207" s="86"/>
      <c r="E207" s="86"/>
      <c r="F207" s="86"/>
      <c r="G207" s="86"/>
      <c r="H207" s="149"/>
      <c r="I207" s="6">
        <v>16</v>
      </c>
      <c r="J207" s="7" t="s">
        <v>72</v>
      </c>
      <c r="K207" s="6"/>
      <c r="L207" s="6"/>
      <c r="M207" s="152"/>
      <c r="N207" s="152"/>
      <c r="O207" s="52"/>
      <c r="P207" s="62"/>
      <c r="Q207" s="7"/>
      <c r="R207" s="50" t="s">
        <v>137</v>
      </c>
      <c r="S207" s="7"/>
      <c r="T207" s="7"/>
      <c r="U207" s="7"/>
      <c r="V207" s="7"/>
      <c r="W207" s="7"/>
      <c r="X207" s="7"/>
    </row>
    <row r="208" spans="1:24" x14ac:dyDescent="0.25">
      <c r="A208" s="152"/>
      <c r="B208" s="149"/>
      <c r="C208" s="149"/>
      <c r="D208" s="86"/>
      <c r="E208" s="86"/>
      <c r="F208" s="86"/>
      <c r="G208" s="86"/>
      <c r="H208" s="149"/>
      <c r="I208" s="6">
        <v>17</v>
      </c>
      <c r="J208" s="7" t="s">
        <v>73</v>
      </c>
      <c r="K208" s="6"/>
      <c r="L208" s="6"/>
      <c r="M208" s="152"/>
      <c r="N208" s="152"/>
      <c r="O208" s="52"/>
      <c r="P208" s="62"/>
      <c r="Q208" s="7"/>
      <c r="R208" s="50" t="s">
        <v>137</v>
      </c>
      <c r="S208" s="7"/>
      <c r="T208" s="7"/>
      <c r="U208" s="7"/>
      <c r="V208" s="7"/>
      <c r="W208" s="7"/>
      <c r="X208" s="7"/>
    </row>
    <row r="209" spans="1:28" x14ac:dyDescent="0.25">
      <c r="A209" s="152"/>
      <c r="B209" s="149"/>
      <c r="C209" s="149"/>
      <c r="D209" s="86"/>
      <c r="E209" s="86"/>
      <c r="F209" s="86"/>
      <c r="G209" s="86"/>
      <c r="H209" s="149"/>
      <c r="I209" s="6">
        <v>18</v>
      </c>
      <c r="J209" s="7" t="s">
        <v>74</v>
      </c>
      <c r="K209" s="6"/>
      <c r="L209" s="6"/>
      <c r="M209" s="152"/>
      <c r="N209" s="152"/>
      <c r="O209" s="52"/>
      <c r="P209" s="62"/>
      <c r="Q209" s="7"/>
      <c r="R209" s="50" t="s">
        <v>137</v>
      </c>
      <c r="S209" s="7"/>
      <c r="T209" s="7"/>
      <c r="U209" s="7"/>
      <c r="V209" s="7"/>
      <c r="W209" s="7"/>
      <c r="X209" s="7"/>
    </row>
    <row r="210" spans="1:28" x14ac:dyDescent="0.25">
      <c r="A210" s="152"/>
      <c r="B210" s="149"/>
      <c r="C210" s="149"/>
      <c r="D210" s="86"/>
      <c r="E210" s="86"/>
      <c r="F210" s="86"/>
      <c r="G210" s="86"/>
      <c r="H210" s="149"/>
      <c r="I210" s="6">
        <v>19</v>
      </c>
      <c r="J210" s="7" t="s">
        <v>75</v>
      </c>
      <c r="K210" s="6"/>
      <c r="L210" s="6"/>
      <c r="M210" s="152"/>
      <c r="N210" s="152"/>
      <c r="O210" s="52"/>
      <c r="P210" s="62"/>
      <c r="Q210" s="7"/>
      <c r="R210" s="50" t="s">
        <v>137</v>
      </c>
      <c r="S210" s="7"/>
      <c r="T210" s="7"/>
      <c r="U210" s="7"/>
      <c r="V210" s="7"/>
      <c r="W210" s="7"/>
      <c r="X210" s="7"/>
    </row>
    <row r="211" spans="1:28" customFormat="1" x14ac:dyDescent="0.25">
      <c r="A211" s="152"/>
      <c r="B211" s="149"/>
      <c r="C211" s="149"/>
      <c r="D211" s="86"/>
      <c r="E211" s="86"/>
      <c r="F211" s="86"/>
      <c r="G211" s="86"/>
      <c r="H211" s="149"/>
      <c r="I211" s="41">
        <v>20</v>
      </c>
      <c r="J211" s="41" t="s">
        <v>110</v>
      </c>
      <c r="K211" s="41">
        <f>COUNTA(K192:K210)</f>
        <v>0</v>
      </c>
      <c r="L211" s="41">
        <f>COUNTA(L192:L210)</f>
        <v>0</v>
      </c>
      <c r="M211" s="152"/>
      <c r="N211" s="152"/>
      <c r="O211" s="52"/>
      <c r="P211" s="63"/>
      <c r="Q211" s="53"/>
      <c r="R211" s="50" t="s">
        <v>137</v>
      </c>
      <c r="S211" s="53"/>
      <c r="T211" s="53"/>
      <c r="U211" s="53"/>
      <c r="V211" s="53"/>
      <c r="W211" s="53"/>
      <c r="X211" s="53"/>
    </row>
    <row r="212" spans="1:28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 s="64"/>
      <c r="Q212"/>
      <c r="R212"/>
      <c r="S212"/>
      <c r="T212"/>
      <c r="U212"/>
      <c r="V212"/>
      <c r="W212"/>
      <c r="X212"/>
      <c r="Y212"/>
      <c r="Z212"/>
      <c r="AA212"/>
      <c r="AB212"/>
    </row>
    <row r="213" spans="1:28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 s="64"/>
      <c r="Q213"/>
      <c r="R213"/>
      <c r="S213"/>
      <c r="T213"/>
      <c r="U213"/>
      <c r="V213"/>
      <c r="W213"/>
      <c r="X213"/>
      <c r="Y213"/>
      <c r="Z213"/>
      <c r="AA213"/>
      <c r="AB213"/>
    </row>
    <row r="214" spans="1:28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 s="64"/>
      <c r="Q214"/>
      <c r="R214"/>
      <c r="S214"/>
      <c r="T214"/>
      <c r="U214"/>
      <c r="V214"/>
      <c r="W214"/>
      <c r="X214"/>
      <c r="Y214"/>
      <c r="Z214"/>
      <c r="AA214"/>
      <c r="AB214"/>
    </row>
    <row r="215" spans="1:28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 s="64"/>
      <c r="Q215"/>
      <c r="R215"/>
      <c r="S215"/>
      <c r="T215"/>
      <c r="U215"/>
      <c r="V215"/>
      <c r="W215"/>
      <c r="X215"/>
      <c r="Y215"/>
      <c r="Z215"/>
      <c r="AA215"/>
      <c r="AB215"/>
    </row>
    <row r="216" spans="1:28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 s="64"/>
      <c r="Q216"/>
      <c r="R216"/>
      <c r="S216"/>
      <c r="T216"/>
      <c r="U216"/>
      <c r="V216"/>
      <c r="W216"/>
      <c r="X216"/>
      <c r="Y216"/>
      <c r="Z216"/>
      <c r="AA216"/>
      <c r="AB216"/>
    </row>
    <row r="217" spans="1:28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 s="64"/>
      <c r="Q217"/>
      <c r="R217"/>
      <c r="S217"/>
      <c r="T217"/>
      <c r="U217"/>
      <c r="V217"/>
      <c r="W217"/>
      <c r="X217"/>
      <c r="Y217"/>
      <c r="Z217"/>
      <c r="AA217"/>
      <c r="AB217"/>
    </row>
    <row r="218" spans="1:28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 s="64"/>
      <c r="Q218"/>
      <c r="R218"/>
      <c r="S218"/>
      <c r="T218"/>
      <c r="U218"/>
      <c r="V218"/>
      <c r="W218"/>
      <c r="X218"/>
      <c r="Y218"/>
      <c r="Z218"/>
      <c r="AA218"/>
      <c r="AB218"/>
    </row>
    <row r="219" spans="1:28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 s="64"/>
      <c r="Q219"/>
      <c r="R219"/>
      <c r="S219"/>
      <c r="T219"/>
      <c r="U219"/>
      <c r="V219"/>
      <c r="W219"/>
      <c r="X219"/>
      <c r="Y219"/>
      <c r="Z219"/>
      <c r="AA219"/>
      <c r="AB219"/>
    </row>
    <row r="220" spans="1:28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 s="64"/>
      <c r="Q220"/>
      <c r="R220"/>
      <c r="S220"/>
      <c r="T220"/>
      <c r="U220"/>
      <c r="V220"/>
      <c r="W220"/>
      <c r="X220"/>
      <c r="Y220"/>
      <c r="Z220"/>
      <c r="AA220"/>
      <c r="AB220"/>
    </row>
    <row r="221" spans="1:28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 s="64"/>
      <c r="Q221"/>
      <c r="R221"/>
      <c r="S221"/>
      <c r="T221"/>
      <c r="U221"/>
      <c r="V221"/>
      <c r="W221"/>
      <c r="X221"/>
      <c r="Y221"/>
      <c r="Z221"/>
      <c r="AA221"/>
      <c r="AB221"/>
    </row>
    <row r="222" spans="1:28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 s="64"/>
      <c r="Q222"/>
      <c r="R222"/>
      <c r="S222"/>
      <c r="T222"/>
      <c r="U222"/>
      <c r="V222"/>
      <c r="W222"/>
      <c r="X222"/>
      <c r="Y222"/>
      <c r="Z222"/>
      <c r="AA222"/>
      <c r="AB222"/>
    </row>
    <row r="223" spans="1:28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 s="64"/>
      <c r="Q223"/>
      <c r="R223"/>
      <c r="S223"/>
      <c r="T223"/>
      <c r="U223"/>
      <c r="V223"/>
      <c r="W223"/>
      <c r="X223"/>
      <c r="Y223"/>
      <c r="Z223"/>
      <c r="AA223"/>
      <c r="AB223"/>
    </row>
    <row r="224" spans="1:28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 s="64"/>
      <c r="Q224"/>
      <c r="R224"/>
      <c r="S224"/>
      <c r="T224"/>
      <c r="U224"/>
      <c r="V224"/>
      <c r="W224"/>
      <c r="X224"/>
      <c r="Y224"/>
      <c r="Z224"/>
      <c r="AA224"/>
      <c r="AB224"/>
    </row>
    <row r="225" spans="1:28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 s="64"/>
      <c r="Q225"/>
      <c r="R225"/>
      <c r="S225"/>
      <c r="T225"/>
      <c r="U225"/>
      <c r="V225"/>
      <c r="W225"/>
      <c r="X225"/>
      <c r="Y225"/>
      <c r="Z225"/>
      <c r="AA225"/>
      <c r="AB225"/>
    </row>
    <row r="226" spans="1:28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 s="64"/>
      <c r="Q226"/>
      <c r="R226"/>
      <c r="S226"/>
      <c r="T226"/>
      <c r="U226"/>
      <c r="V226"/>
      <c r="W226"/>
      <c r="X226"/>
      <c r="Y226"/>
      <c r="Z226"/>
      <c r="AA226"/>
      <c r="AB226"/>
    </row>
    <row r="227" spans="1:28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 s="64"/>
      <c r="Q227"/>
      <c r="R227"/>
      <c r="S227"/>
      <c r="T227"/>
      <c r="U227"/>
      <c r="V227"/>
      <c r="W227"/>
      <c r="X227"/>
      <c r="Y227"/>
      <c r="Z227"/>
      <c r="AA227"/>
      <c r="AB227"/>
    </row>
    <row r="228" spans="1:28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 s="64"/>
      <c r="Q228"/>
      <c r="R228"/>
      <c r="S228"/>
      <c r="T228"/>
      <c r="U228"/>
      <c r="V228"/>
      <c r="W228"/>
      <c r="X228"/>
      <c r="Y228"/>
      <c r="Z228"/>
      <c r="AA228"/>
      <c r="AB228"/>
    </row>
    <row r="229" spans="1:28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 s="64"/>
      <c r="Q229"/>
      <c r="R229"/>
      <c r="S229"/>
      <c r="T229"/>
      <c r="U229"/>
      <c r="V229"/>
      <c r="W229"/>
      <c r="X229"/>
      <c r="Y229"/>
      <c r="Z229"/>
      <c r="AA229"/>
      <c r="AB229"/>
    </row>
    <row r="230" spans="1:28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 s="64"/>
      <c r="Q230"/>
      <c r="R230"/>
      <c r="S230"/>
      <c r="T230"/>
      <c r="U230"/>
      <c r="V230"/>
      <c r="W230"/>
      <c r="X230"/>
      <c r="Y230"/>
      <c r="Z230"/>
      <c r="AA230"/>
      <c r="AB230"/>
    </row>
    <row r="231" spans="1:28" customFormat="1" ht="15" x14ac:dyDescent="0.25">
      <c r="P231" s="64"/>
    </row>
    <row r="232" spans="1:28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 s="64"/>
      <c r="Q232"/>
      <c r="R232"/>
      <c r="S232"/>
      <c r="T232"/>
      <c r="U232"/>
      <c r="V232"/>
      <c r="W232"/>
      <c r="X232"/>
      <c r="Y232"/>
      <c r="Z232"/>
      <c r="AA232"/>
      <c r="AB232"/>
    </row>
    <row r="233" spans="1:28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 s="64"/>
      <c r="Q233"/>
      <c r="R233"/>
      <c r="S233"/>
      <c r="T233"/>
      <c r="U233"/>
      <c r="V233"/>
      <c r="W233"/>
      <c r="X233"/>
      <c r="Y233"/>
      <c r="Z233"/>
      <c r="AA233"/>
      <c r="AB233"/>
    </row>
    <row r="234" spans="1:28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 s="64"/>
      <c r="Q234"/>
      <c r="R234"/>
      <c r="S234"/>
      <c r="T234"/>
      <c r="U234"/>
      <c r="V234"/>
      <c r="W234"/>
      <c r="X234"/>
      <c r="Y234"/>
      <c r="Z234"/>
      <c r="AA234"/>
      <c r="AB234"/>
    </row>
    <row r="235" spans="1:28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 s="64"/>
      <c r="Q235"/>
      <c r="R235"/>
      <c r="S235"/>
      <c r="T235"/>
      <c r="U235"/>
      <c r="V235"/>
      <c r="W235"/>
      <c r="X235"/>
      <c r="Y235"/>
      <c r="Z235"/>
      <c r="AA235"/>
      <c r="AB235"/>
    </row>
    <row r="236" spans="1:28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 s="64"/>
      <c r="Q236"/>
      <c r="R236"/>
      <c r="S236"/>
      <c r="T236"/>
      <c r="U236"/>
      <c r="V236"/>
      <c r="W236"/>
      <c r="X236"/>
      <c r="Y236"/>
      <c r="Z236"/>
      <c r="AA236"/>
      <c r="AB236"/>
    </row>
    <row r="237" spans="1:28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 s="64"/>
      <c r="Q237"/>
      <c r="R237"/>
      <c r="S237"/>
      <c r="T237"/>
      <c r="U237"/>
      <c r="V237"/>
      <c r="W237"/>
      <c r="X237"/>
      <c r="Y237"/>
      <c r="Z237"/>
      <c r="AA237"/>
      <c r="AB237"/>
    </row>
    <row r="238" spans="1:28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 s="64"/>
      <c r="Q238"/>
      <c r="R238"/>
      <c r="S238"/>
      <c r="T238"/>
      <c r="U238"/>
      <c r="V238"/>
      <c r="W238"/>
      <c r="X238"/>
      <c r="Y238"/>
      <c r="Z238"/>
      <c r="AA238"/>
      <c r="AB238"/>
    </row>
    <row r="239" spans="1:28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 s="64"/>
      <c r="Q239"/>
      <c r="R239"/>
      <c r="S239"/>
      <c r="T239"/>
      <c r="U239"/>
      <c r="V239"/>
      <c r="W239"/>
      <c r="X239"/>
      <c r="Y239"/>
      <c r="Z239"/>
      <c r="AA239"/>
      <c r="AB239"/>
    </row>
    <row r="240" spans="1:28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 s="64"/>
      <c r="Q240"/>
      <c r="R240"/>
      <c r="S240"/>
      <c r="T240"/>
      <c r="U240"/>
      <c r="V240"/>
      <c r="W240"/>
      <c r="X240"/>
      <c r="Y240"/>
      <c r="Z240"/>
      <c r="AA240"/>
      <c r="AB240"/>
    </row>
    <row r="241" spans="1:28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 s="64"/>
      <c r="Q241"/>
      <c r="R241"/>
      <c r="S241"/>
      <c r="T241"/>
      <c r="U241"/>
      <c r="V241"/>
      <c r="W241"/>
      <c r="X241"/>
      <c r="Y241"/>
      <c r="Z241"/>
      <c r="AA241"/>
      <c r="AB241"/>
    </row>
    <row r="242" spans="1:28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 s="64"/>
      <c r="Q242"/>
      <c r="R242"/>
      <c r="S242"/>
      <c r="T242"/>
      <c r="U242"/>
      <c r="V242"/>
      <c r="W242"/>
      <c r="X242"/>
      <c r="Y242"/>
      <c r="Z242"/>
      <c r="AA242"/>
      <c r="AB242"/>
    </row>
    <row r="243" spans="1:28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 s="64"/>
      <c r="Q243"/>
      <c r="R243"/>
      <c r="S243"/>
      <c r="T243"/>
      <c r="U243"/>
      <c r="V243"/>
      <c r="W243"/>
      <c r="X243"/>
      <c r="Y243"/>
      <c r="Z243"/>
      <c r="AA243"/>
      <c r="AB243"/>
    </row>
    <row r="244" spans="1:28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 s="64"/>
      <c r="Q244"/>
      <c r="R244"/>
      <c r="S244"/>
      <c r="T244"/>
      <c r="U244"/>
      <c r="V244"/>
      <c r="W244"/>
      <c r="X244"/>
      <c r="Y244"/>
      <c r="Z244"/>
      <c r="AA244"/>
      <c r="AB244"/>
    </row>
    <row r="245" spans="1:28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 s="64"/>
      <c r="Q245"/>
      <c r="R245"/>
      <c r="S245"/>
      <c r="T245"/>
      <c r="U245"/>
      <c r="V245"/>
      <c r="W245"/>
      <c r="X245"/>
      <c r="Y245"/>
      <c r="Z245"/>
      <c r="AA245"/>
      <c r="AB245"/>
    </row>
    <row r="246" spans="1:28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 s="64"/>
      <c r="Q246"/>
      <c r="R246"/>
      <c r="S246"/>
      <c r="T246"/>
      <c r="U246"/>
      <c r="V246"/>
      <c r="W246"/>
      <c r="X246"/>
      <c r="Y246"/>
      <c r="Z246"/>
      <c r="AA246"/>
      <c r="AB246"/>
    </row>
    <row r="247" spans="1:28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 s="64"/>
      <c r="Q247"/>
      <c r="R247"/>
      <c r="S247"/>
      <c r="T247"/>
      <c r="U247"/>
      <c r="V247"/>
      <c r="W247"/>
      <c r="X247"/>
      <c r="Y247"/>
      <c r="Z247"/>
      <c r="AA247"/>
      <c r="AB247"/>
    </row>
    <row r="248" spans="1:28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 s="64"/>
      <c r="Q248"/>
      <c r="R248"/>
      <c r="S248"/>
      <c r="T248"/>
      <c r="U248"/>
      <c r="V248"/>
      <c r="W248"/>
      <c r="X248"/>
      <c r="Y248"/>
      <c r="Z248"/>
      <c r="AA248"/>
      <c r="AB248"/>
    </row>
    <row r="249" spans="1:28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 s="64"/>
      <c r="Q249"/>
      <c r="R249"/>
      <c r="S249"/>
      <c r="T249"/>
      <c r="U249"/>
      <c r="V249"/>
      <c r="W249"/>
      <c r="X249"/>
      <c r="Y249"/>
      <c r="Z249"/>
      <c r="AA249"/>
      <c r="AB249"/>
    </row>
    <row r="250" spans="1:28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 s="64"/>
      <c r="Q250"/>
      <c r="R250"/>
      <c r="S250"/>
      <c r="T250"/>
      <c r="U250"/>
      <c r="V250"/>
      <c r="W250"/>
      <c r="X250"/>
      <c r="Y250"/>
      <c r="Z250"/>
      <c r="AA250"/>
      <c r="AB250"/>
    </row>
    <row r="251" spans="1:28" customFormat="1" ht="15" x14ac:dyDescent="0.25">
      <c r="P251" s="64"/>
    </row>
    <row r="252" spans="1:28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 s="64"/>
      <c r="Q252"/>
      <c r="R252"/>
      <c r="S252"/>
      <c r="T252"/>
      <c r="U252"/>
      <c r="V252"/>
      <c r="W252"/>
      <c r="X252"/>
      <c r="Y252"/>
      <c r="Z252"/>
      <c r="AA252"/>
      <c r="AB252"/>
    </row>
    <row r="253" spans="1:28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 s="64"/>
      <c r="Q253"/>
      <c r="R253"/>
      <c r="S253"/>
      <c r="T253"/>
      <c r="U253"/>
      <c r="V253"/>
      <c r="W253"/>
      <c r="X253"/>
      <c r="Y253"/>
      <c r="Z253"/>
      <c r="AA253"/>
      <c r="AB253"/>
    </row>
    <row r="254" spans="1:28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 s="64"/>
      <c r="Q254"/>
      <c r="R254"/>
      <c r="S254"/>
      <c r="T254"/>
      <c r="U254"/>
      <c r="V254"/>
      <c r="W254"/>
      <c r="X254"/>
      <c r="Y254"/>
      <c r="Z254"/>
      <c r="AA254"/>
      <c r="AB254"/>
    </row>
    <row r="255" spans="1:28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 s="64"/>
      <c r="Q255"/>
      <c r="R255"/>
      <c r="S255"/>
      <c r="T255"/>
      <c r="U255"/>
      <c r="V255"/>
      <c r="W255"/>
      <c r="X255"/>
      <c r="Y255"/>
      <c r="Z255"/>
      <c r="AA255"/>
      <c r="AB255"/>
    </row>
    <row r="256" spans="1:28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 s="64"/>
      <c r="Q256"/>
      <c r="R256"/>
      <c r="S256"/>
      <c r="T256"/>
      <c r="U256"/>
      <c r="V256"/>
      <c r="W256"/>
      <c r="X256"/>
      <c r="Y256"/>
      <c r="Z256"/>
      <c r="AA256"/>
      <c r="AB256"/>
    </row>
    <row r="257" spans="1:28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 s="64"/>
      <c r="Q257"/>
      <c r="R257"/>
      <c r="S257"/>
      <c r="T257"/>
      <c r="U257"/>
      <c r="V257"/>
      <c r="W257"/>
      <c r="X257"/>
      <c r="Y257"/>
      <c r="Z257"/>
      <c r="AA257"/>
      <c r="AB257"/>
    </row>
    <row r="258" spans="1:28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 s="64"/>
      <c r="Q258"/>
      <c r="R258"/>
      <c r="S258"/>
      <c r="T258"/>
      <c r="U258"/>
      <c r="V258"/>
      <c r="W258"/>
      <c r="X258"/>
      <c r="Y258"/>
      <c r="Z258"/>
      <c r="AA258"/>
      <c r="AB258"/>
    </row>
    <row r="259" spans="1:28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 s="64"/>
      <c r="Q259"/>
      <c r="R259"/>
      <c r="S259"/>
      <c r="T259"/>
      <c r="U259"/>
      <c r="V259"/>
      <c r="W259"/>
      <c r="X259"/>
      <c r="Y259"/>
      <c r="Z259"/>
      <c r="AA259"/>
      <c r="AB259"/>
    </row>
    <row r="260" spans="1:28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 s="64"/>
      <c r="Q260"/>
      <c r="R260"/>
      <c r="S260"/>
      <c r="T260"/>
      <c r="U260"/>
      <c r="V260"/>
      <c r="W260"/>
      <c r="X260"/>
      <c r="Y260"/>
      <c r="Z260"/>
      <c r="AA260"/>
      <c r="AB260"/>
    </row>
    <row r="261" spans="1:28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 s="64"/>
      <c r="Q261"/>
      <c r="R261"/>
      <c r="S261"/>
      <c r="T261"/>
      <c r="U261"/>
      <c r="V261"/>
      <c r="W261"/>
      <c r="X261"/>
      <c r="Y261"/>
      <c r="Z261"/>
      <c r="AA261"/>
      <c r="AB261"/>
    </row>
    <row r="262" spans="1:28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 s="64"/>
      <c r="Q262"/>
      <c r="R262"/>
      <c r="S262"/>
      <c r="T262"/>
      <c r="U262"/>
      <c r="V262"/>
      <c r="W262"/>
      <c r="X262"/>
      <c r="Y262"/>
      <c r="Z262"/>
      <c r="AA262"/>
      <c r="AB262"/>
    </row>
    <row r="263" spans="1:28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 s="64"/>
      <c r="Q263"/>
      <c r="R263"/>
      <c r="S263"/>
      <c r="T263"/>
      <c r="U263"/>
      <c r="V263"/>
      <c r="W263"/>
      <c r="X263"/>
      <c r="Y263"/>
      <c r="Z263"/>
      <c r="AA263"/>
      <c r="AB263"/>
    </row>
    <row r="264" spans="1:28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 s="64"/>
      <c r="Q264"/>
      <c r="R264"/>
      <c r="S264"/>
      <c r="T264"/>
      <c r="U264"/>
      <c r="V264"/>
      <c r="W264"/>
      <c r="X264"/>
      <c r="Y264"/>
      <c r="Z264"/>
      <c r="AA264"/>
      <c r="AB264"/>
    </row>
    <row r="265" spans="1:28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 s="64"/>
      <c r="Q265"/>
      <c r="R265"/>
      <c r="S265"/>
      <c r="T265"/>
      <c r="U265"/>
      <c r="V265"/>
      <c r="W265"/>
      <c r="X265"/>
      <c r="Y265"/>
      <c r="Z265"/>
      <c r="AA265"/>
      <c r="AB265"/>
    </row>
    <row r="266" spans="1:28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 s="64"/>
      <c r="Q266"/>
      <c r="R266"/>
      <c r="S266"/>
      <c r="T266"/>
      <c r="U266"/>
      <c r="V266"/>
      <c r="W266"/>
      <c r="X266"/>
      <c r="Y266"/>
      <c r="Z266"/>
      <c r="AA266"/>
      <c r="AB266"/>
    </row>
    <row r="267" spans="1:28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 s="64"/>
      <c r="Q267"/>
      <c r="R267"/>
      <c r="S267"/>
      <c r="T267"/>
      <c r="U267"/>
      <c r="V267"/>
      <c r="W267"/>
      <c r="X267"/>
      <c r="Y267"/>
      <c r="Z267"/>
      <c r="AA267"/>
      <c r="AB267"/>
    </row>
    <row r="268" spans="1:28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 s="64"/>
      <c r="Q268"/>
      <c r="R268"/>
      <c r="S268"/>
      <c r="T268"/>
      <c r="U268"/>
      <c r="V268"/>
      <c r="W268"/>
      <c r="X268"/>
      <c r="Y268"/>
      <c r="Z268"/>
      <c r="AA268"/>
      <c r="AB268"/>
    </row>
    <row r="269" spans="1:28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 s="64"/>
      <c r="Q269"/>
      <c r="R269"/>
      <c r="S269"/>
      <c r="T269"/>
      <c r="U269"/>
      <c r="V269"/>
      <c r="W269"/>
      <c r="X269"/>
      <c r="Y269"/>
      <c r="Z269"/>
      <c r="AA269"/>
      <c r="AB269"/>
    </row>
    <row r="270" spans="1:28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 s="64"/>
      <c r="Q270"/>
      <c r="R270"/>
      <c r="S270"/>
      <c r="T270"/>
      <c r="U270"/>
      <c r="V270"/>
      <c r="W270"/>
      <c r="X270"/>
      <c r="Y270"/>
      <c r="Z270"/>
      <c r="AA270"/>
      <c r="AB270"/>
    </row>
    <row r="271" spans="1:28" customFormat="1" ht="15" x14ac:dyDescent="0.25">
      <c r="P271" s="64"/>
    </row>
    <row r="272" spans="1:28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 s="64"/>
      <c r="Q272"/>
      <c r="R272"/>
      <c r="S272"/>
      <c r="T272"/>
      <c r="U272"/>
      <c r="V272"/>
      <c r="W272"/>
      <c r="X272"/>
      <c r="Y272"/>
      <c r="Z272"/>
      <c r="AA272"/>
      <c r="AB272"/>
    </row>
    <row r="273" spans="1:28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 s="64"/>
      <c r="Q273"/>
      <c r="R273"/>
      <c r="S273"/>
      <c r="T273"/>
      <c r="U273"/>
      <c r="V273"/>
      <c r="W273"/>
      <c r="X273"/>
      <c r="Y273"/>
      <c r="Z273"/>
      <c r="AA273"/>
      <c r="AB273"/>
    </row>
    <row r="274" spans="1:28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 s="64"/>
      <c r="Q274"/>
      <c r="R274"/>
      <c r="S274"/>
      <c r="T274"/>
      <c r="U274"/>
      <c r="V274"/>
      <c r="W274"/>
      <c r="X274"/>
      <c r="Y274"/>
      <c r="Z274"/>
      <c r="AA274"/>
      <c r="AB274"/>
    </row>
    <row r="275" spans="1:28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 s="64"/>
      <c r="Q275"/>
      <c r="R275"/>
      <c r="S275"/>
      <c r="T275"/>
      <c r="U275"/>
      <c r="V275"/>
      <c r="W275"/>
      <c r="X275"/>
      <c r="Y275"/>
      <c r="Z275"/>
      <c r="AA275"/>
      <c r="AB275"/>
    </row>
    <row r="276" spans="1:28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 s="64"/>
      <c r="Q276"/>
      <c r="R276"/>
      <c r="S276"/>
      <c r="T276"/>
      <c r="U276"/>
      <c r="V276"/>
      <c r="W276"/>
      <c r="X276"/>
      <c r="Y276"/>
      <c r="Z276"/>
      <c r="AA276"/>
      <c r="AB276"/>
    </row>
    <row r="277" spans="1:28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 s="64"/>
      <c r="Q277"/>
      <c r="R277"/>
      <c r="S277"/>
      <c r="T277"/>
      <c r="U277"/>
      <c r="V277"/>
      <c r="W277"/>
      <c r="X277"/>
      <c r="Y277"/>
      <c r="Z277"/>
      <c r="AA277"/>
      <c r="AB277"/>
    </row>
    <row r="278" spans="1:28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 s="64"/>
      <c r="Q278"/>
      <c r="R278"/>
      <c r="S278"/>
      <c r="T278"/>
      <c r="U278"/>
      <c r="V278"/>
      <c r="W278"/>
      <c r="X278"/>
      <c r="Y278"/>
      <c r="Z278"/>
      <c r="AA278"/>
      <c r="AB278"/>
    </row>
    <row r="279" spans="1:28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 s="64"/>
      <c r="Q279"/>
      <c r="R279"/>
      <c r="S279"/>
      <c r="T279"/>
      <c r="U279"/>
      <c r="V279"/>
      <c r="W279"/>
      <c r="X279"/>
      <c r="Y279"/>
      <c r="Z279"/>
      <c r="AA279"/>
      <c r="AB279"/>
    </row>
    <row r="280" spans="1:28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 s="64"/>
      <c r="Q280"/>
      <c r="R280"/>
      <c r="S280"/>
      <c r="T280"/>
      <c r="U280"/>
      <c r="V280"/>
      <c r="W280"/>
      <c r="X280"/>
      <c r="Y280"/>
      <c r="Z280"/>
      <c r="AA280"/>
      <c r="AB280"/>
    </row>
    <row r="281" spans="1:28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 s="64"/>
      <c r="Q281"/>
      <c r="R281"/>
      <c r="S281"/>
      <c r="T281"/>
      <c r="U281"/>
      <c r="V281"/>
      <c r="W281"/>
      <c r="X281"/>
      <c r="Y281"/>
      <c r="Z281"/>
      <c r="AA281"/>
      <c r="AB281"/>
    </row>
    <row r="282" spans="1:28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 s="64"/>
      <c r="Q282"/>
      <c r="R282"/>
      <c r="S282"/>
      <c r="T282"/>
      <c r="U282"/>
      <c r="V282"/>
      <c r="W282"/>
      <c r="X282"/>
      <c r="Y282"/>
      <c r="Z282"/>
      <c r="AA282"/>
      <c r="AB282"/>
    </row>
    <row r="283" spans="1:28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 s="64"/>
      <c r="Q283"/>
      <c r="R283"/>
      <c r="S283"/>
      <c r="T283"/>
      <c r="U283"/>
      <c r="V283"/>
      <c r="W283"/>
      <c r="X283"/>
      <c r="Y283"/>
      <c r="Z283"/>
      <c r="AA283"/>
      <c r="AB283"/>
    </row>
    <row r="284" spans="1:28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 s="64"/>
      <c r="Q284"/>
      <c r="R284"/>
      <c r="S284"/>
      <c r="T284"/>
      <c r="U284"/>
      <c r="V284"/>
      <c r="W284"/>
      <c r="X284"/>
      <c r="Y284"/>
      <c r="Z284"/>
      <c r="AA284"/>
      <c r="AB284"/>
    </row>
    <row r="285" spans="1:28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 s="64"/>
      <c r="Q285"/>
      <c r="R285"/>
      <c r="S285"/>
      <c r="T285"/>
      <c r="U285"/>
      <c r="V285"/>
      <c r="W285"/>
      <c r="X285"/>
      <c r="Y285"/>
      <c r="Z285"/>
      <c r="AA285"/>
      <c r="AB285"/>
    </row>
    <row r="286" spans="1:28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 s="64"/>
      <c r="Q286"/>
      <c r="R286"/>
      <c r="S286"/>
      <c r="T286"/>
      <c r="U286"/>
      <c r="V286"/>
      <c r="W286"/>
      <c r="X286"/>
      <c r="Y286"/>
      <c r="Z286"/>
      <c r="AA286"/>
      <c r="AB286"/>
    </row>
    <row r="287" spans="1:28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 s="64"/>
      <c r="Q287"/>
      <c r="R287"/>
      <c r="S287"/>
      <c r="T287"/>
      <c r="U287"/>
      <c r="V287"/>
      <c r="W287"/>
      <c r="X287"/>
      <c r="Y287"/>
      <c r="Z287"/>
      <c r="AA287"/>
      <c r="AB287"/>
    </row>
    <row r="288" spans="1:28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 s="64"/>
      <c r="Q288"/>
      <c r="R288"/>
      <c r="S288"/>
      <c r="T288"/>
      <c r="U288"/>
      <c r="V288"/>
      <c r="W288"/>
      <c r="X288"/>
      <c r="Y288"/>
      <c r="Z288"/>
      <c r="AA288"/>
      <c r="AB288"/>
    </row>
    <row r="289" spans="1:28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 s="64"/>
      <c r="Q289"/>
      <c r="R289"/>
      <c r="S289"/>
      <c r="T289"/>
      <c r="U289"/>
      <c r="V289"/>
      <c r="W289"/>
      <c r="X289"/>
      <c r="Y289"/>
      <c r="Z289"/>
      <c r="AA289"/>
      <c r="AB289"/>
    </row>
    <row r="290" spans="1:28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 s="64"/>
      <c r="Q290"/>
      <c r="R290"/>
      <c r="S290"/>
      <c r="T290"/>
      <c r="U290"/>
      <c r="V290"/>
      <c r="W290"/>
      <c r="X290"/>
      <c r="Y290"/>
      <c r="Z290"/>
      <c r="AA290"/>
      <c r="AB290"/>
    </row>
    <row r="291" spans="1:28" customFormat="1" ht="15" x14ac:dyDescent="0.25">
      <c r="P291" s="64"/>
    </row>
    <row r="292" spans="1:28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 s="64"/>
      <c r="Q292"/>
      <c r="R292"/>
      <c r="S292"/>
      <c r="T292"/>
      <c r="U292"/>
      <c r="V292"/>
      <c r="W292"/>
      <c r="X292"/>
      <c r="Y292"/>
      <c r="Z292"/>
      <c r="AA292"/>
      <c r="AB292"/>
    </row>
    <row r="293" spans="1:28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 s="64"/>
      <c r="Q293"/>
      <c r="R293"/>
      <c r="S293"/>
      <c r="T293"/>
      <c r="U293"/>
      <c r="V293"/>
      <c r="W293"/>
      <c r="X293"/>
      <c r="Y293"/>
      <c r="Z293"/>
      <c r="AA293"/>
      <c r="AB293"/>
    </row>
    <row r="294" spans="1:28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 s="64"/>
      <c r="Q294"/>
      <c r="R294"/>
      <c r="S294"/>
      <c r="T294"/>
      <c r="U294"/>
      <c r="V294"/>
      <c r="W294"/>
      <c r="X294"/>
      <c r="Y294"/>
      <c r="Z294"/>
      <c r="AA294"/>
      <c r="AB294"/>
    </row>
    <row r="295" spans="1:28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 s="64"/>
      <c r="Q295"/>
      <c r="R295"/>
      <c r="S295"/>
      <c r="T295"/>
      <c r="U295"/>
      <c r="V295"/>
      <c r="W295"/>
      <c r="X295"/>
      <c r="Y295"/>
      <c r="Z295"/>
      <c r="AA295"/>
      <c r="AB295"/>
    </row>
    <row r="296" spans="1:28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 s="64"/>
      <c r="Q296"/>
      <c r="R296"/>
      <c r="S296"/>
      <c r="T296"/>
      <c r="U296"/>
      <c r="V296"/>
      <c r="W296"/>
      <c r="X296"/>
      <c r="Y296"/>
      <c r="Z296"/>
      <c r="AA296"/>
      <c r="AB296"/>
    </row>
    <row r="297" spans="1:28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 s="64"/>
      <c r="Q297"/>
      <c r="R297"/>
      <c r="S297"/>
      <c r="T297"/>
      <c r="U297"/>
      <c r="V297"/>
      <c r="W297"/>
      <c r="X297"/>
      <c r="Y297"/>
      <c r="Z297"/>
      <c r="AA297"/>
      <c r="AB297"/>
    </row>
    <row r="298" spans="1:28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 s="64"/>
      <c r="Q298"/>
      <c r="R298"/>
      <c r="S298"/>
      <c r="T298"/>
      <c r="U298"/>
      <c r="V298"/>
      <c r="W298"/>
      <c r="X298"/>
      <c r="Y298"/>
      <c r="Z298"/>
      <c r="AA298"/>
      <c r="AB298"/>
    </row>
    <row r="299" spans="1:28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 s="64"/>
      <c r="Q299"/>
      <c r="R299"/>
      <c r="S299"/>
      <c r="T299"/>
      <c r="U299"/>
      <c r="V299"/>
      <c r="W299"/>
      <c r="X299"/>
      <c r="Y299"/>
      <c r="Z299"/>
      <c r="AA299"/>
      <c r="AB299"/>
    </row>
    <row r="300" spans="1:28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 s="64"/>
      <c r="Q300"/>
      <c r="R300"/>
      <c r="S300"/>
      <c r="T300"/>
      <c r="U300"/>
      <c r="V300"/>
      <c r="W300"/>
      <c r="X300"/>
      <c r="Y300"/>
      <c r="Z300"/>
      <c r="AA300"/>
      <c r="AB300"/>
    </row>
    <row r="301" spans="1:28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 s="64"/>
      <c r="Q301"/>
      <c r="R301"/>
      <c r="S301"/>
      <c r="T301"/>
      <c r="U301"/>
      <c r="V301"/>
      <c r="W301"/>
      <c r="X301"/>
      <c r="Y301"/>
      <c r="Z301"/>
      <c r="AA301"/>
      <c r="AB301"/>
    </row>
    <row r="302" spans="1:28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 s="64"/>
      <c r="Q302"/>
      <c r="R302"/>
      <c r="S302"/>
      <c r="T302"/>
      <c r="U302"/>
      <c r="V302"/>
      <c r="W302"/>
      <c r="X302"/>
      <c r="Y302"/>
      <c r="Z302"/>
      <c r="AA302"/>
      <c r="AB302"/>
    </row>
    <row r="303" spans="1:28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 s="64"/>
      <c r="Q303"/>
      <c r="R303"/>
      <c r="S303"/>
      <c r="T303"/>
      <c r="U303"/>
      <c r="V303"/>
      <c r="W303"/>
      <c r="X303"/>
      <c r="Y303"/>
      <c r="Z303"/>
      <c r="AA303"/>
      <c r="AB303"/>
    </row>
    <row r="304" spans="1:28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 s="64"/>
      <c r="Q304"/>
      <c r="R304"/>
      <c r="S304"/>
      <c r="T304"/>
      <c r="U304"/>
      <c r="V304"/>
      <c r="W304"/>
      <c r="X304"/>
      <c r="Y304"/>
      <c r="Z304"/>
      <c r="AA304"/>
      <c r="AB304"/>
    </row>
    <row r="305" spans="1:28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 s="64"/>
      <c r="Q305"/>
      <c r="R305"/>
      <c r="S305"/>
      <c r="T305"/>
      <c r="U305"/>
      <c r="V305"/>
      <c r="W305"/>
      <c r="X305"/>
      <c r="Y305"/>
      <c r="Z305"/>
      <c r="AA305"/>
      <c r="AB305"/>
    </row>
    <row r="306" spans="1:28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 s="64"/>
      <c r="Q306"/>
      <c r="R306"/>
      <c r="S306"/>
      <c r="T306"/>
      <c r="U306"/>
      <c r="V306"/>
      <c r="W306"/>
      <c r="X306"/>
      <c r="Y306"/>
      <c r="Z306"/>
      <c r="AA306"/>
      <c r="AB306"/>
    </row>
    <row r="307" spans="1:28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 s="64"/>
      <c r="Q307"/>
      <c r="R307"/>
      <c r="S307"/>
      <c r="T307"/>
      <c r="U307"/>
      <c r="V307"/>
      <c r="W307"/>
      <c r="X307"/>
      <c r="Y307"/>
      <c r="Z307"/>
      <c r="AA307"/>
      <c r="AB307"/>
    </row>
    <row r="308" spans="1:28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 s="64"/>
      <c r="Q308"/>
      <c r="R308"/>
      <c r="S308"/>
      <c r="T308"/>
      <c r="U308"/>
      <c r="V308"/>
      <c r="W308"/>
      <c r="X308"/>
      <c r="Y308"/>
      <c r="Z308"/>
      <c r="AA308"/>
      <c r="AB308"/>
    </row>
    <row r="309" spans="1:28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 s="64"/>
      <c r="Q309"/>
      <c r="R309"/>
      <c r="S309"/>
      <c r="T309"/>
      <c r="U309"/>
      <c r="V309"/>
      <c r="W309"/>
      <c r="X309"/>
      <c r="Y309"/>
      <c r="Z309"/>
      <c r="AA309"/>
      <c r="AB309"/>
    </row>
    <row r="310" spans="1:28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 s="64"/>
      <c r="Q310"/>
      <c r="R310"/>
      <c r="S310"/>
      <c r="T310"/>
      <c r="U310"/>
      <c r="V310"/>
      <c r="W310"/>
      <c r="X310"/>
      <c r="Y310"/>
      <c r="Z310"/>
      <c r="AA310"/>
      <c r="AB310"/>
    </row>
    <row r="311" spans="1:28" customFormat="1" ht="15" x14ac:dyDescent="0.25">
      <c r="P311" s="64"/>
    </row>
    <row r="312" spans="1:28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 s="64"/>
      <c r="Q312"/>
      <c r="R312"/>
      <c r="S312"/>
      <c r="T312"/>
      <c r="U312"/>
      <c r="V312"/>
      <c r="W312"/>
      <c r="X312"/>
      <c r="Y312"/>
      <c r="Z312"/>
      <c r="AA312"/>
      <c r="AB312"/>
    </row>
    <row r="313" spans="1:28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 s="64"/>
      <c r="Q313"/>
      <c r="R313"/>
      <c r="S313"/>
      <c r="T313"/>
      <c r="U313"/>
      <c r="V313"/>
      <c r="W313"/>
      <c r="X313"/>
      <c r="Y313"/>
      <c r="Z313"/>
      <c r="AA313"/>
      <c r="AB313"/>
    </row>
    <row r="314" spans="1:28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 s="64"/>
      <c r="Q314"/>
      <c r="R314"/>
      <c r="S314"/>
      <c r="T314"/>
      <c r="U314"/>
      <c r="V314"/>
      <c r="W314"/>
      <c r="X314"/>
      <c r="Y314"/>
      <c r="Z314"/>
      <c r="AA314"/>
      <c r="AB314"/>
    </row>
    <row r="315" spans="1:28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 s="64"/>
      <c r="Q315"/>
      <c r="R315"/>
      <c r="S315"/>
      <c r="T315"/>
      <c r="U315"/>
      <c r="V315"/>
      <c r="W315"/>
      <c r="X315"/>
      <c r="Y315"/>
      <c r="Z315"/>
      <c r="AA315"/>
      <c r="AB315"/>
    </row>
    <row r="316" spans="1:28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 s="64"/>
      <c r="Q316"/>
      <c r="R316"/>
      <c r="S316"/>
      <c r="T316"/>
      <c r="U316"/>
      <c r="V316"/>
      <c r="W316"/>
      <c r="X316"/>
      <c r="Y316"/>
      <c r="Z316"/>
      <c r="AA316"/>
      <c r="AB316"/>
    </row>
    <row r="317" spans="1:28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 s="64"/>
      <c r="Q317"/>
      <c r="R317"/>
      <c r="S317"/>
      <c r="T317"/>
      <c r="U317"/>
      <c r="V317"/>
      <c r="W317"/>
      <c r="X317"/>
      <c r="Y317"/>
      <c r="Z317"/>
      <c r="AA317"/>
      <c r="AB317"/>
    </row>
    <row r="318" spans="1:28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 s="64"/>
      <c r="Q318"/>
      <c r="R318"/>
      <c r="S318"/>
      <c r="T318"/>
      <c r="U318"/>
      <c r="V318"/>
      <c r="W318"/>
      <c r="X318"/>
      <c r="Y318"/>
      <c r="Z318"/>
      <c r="AA318"/>
      <c r="AB318"/>
    </row>
    <row r="319" spans="1:28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 s="64"/>
      <c r="Q319"/>
      <c r="R319"/>
      <c r="S319"/>
      <c r="T319"/>
      <c r="U319"/>
      <c r="V319"/>
      <c r="W319"/>
      <c r="X319"/>
      <c r="Y319"/>
      <c r="Z319"/>
      <c r="AA319"/>
      <c r="AB319"/>
    </row>
    <row r="320" spans="1:28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 s="64"/>
      <c r="Q320"/>
      <c r="R320"/>
      <c r="S320"/>
      <c r="T320"/>
      <c r="U320"/>
      <c r="V320"/>
      <c r="W320"/>
      <c r="X320"/>
      <c r="Y320"/>
      <c r="Z320"/>
      <c r="AA320"/>
      <c r="AB320"/>
    </row>
    <row r="321" spans="1:28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 s="64"/>
      <c r="Q321"/>
      <c r="R321"/>
      <c r="S321"/>
      <c r="T321"/>
      <c r="U321"/>
      <c r="V321"/>
      <c r="W321"/>
      <c r="X321"/>
      <c r="Y321"/>
      <c r="Z321"/>
      <c r="AA321"/>
      <c r="AB321"/>
    </row>
    <row r="322" spans="1:28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 s="64"/>
      <c r="Q322"/>
      <c r="R322"/>
      <c r="S322"/>
      <c r="T322"/>
      <c r="U322"/>
      <c r="V322"/>
      <c r="W322"/>
      <c r="X322"/>
      <c r="Y322"/>
      <c r="Z322"/>
      <c r="AA322"/>
      <c r="AB322"/>
    </row>
    <row r="323" spans="1:28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 s="64"/>
      <c r="Q323"/>
      <c r="R323"/>
      <c r="S323"/>
      <c r="T323"/>
      <c r="U323"/>
      <c r="V323"/>
      <c r="W323"/>
      <c r="X323"/>
      <c r="Y323"/>
      <c r="Z323"/>
      <c r="AA323"/>
      <c r="AB323"/>
    </row>
    <row r="324" spans="1:28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 s="64"/>
      <c r="Q324"/>
      <c r="R324"/>
      <c r="S324"/>
      <c r="T324"/>
      <c r="U324"/>
      <c r="V324"/>
      <c r="W324"/>
      <c r="X324"/>
      <c r="Y324"/>
      <c r="Z324"/>
      <c r="AA324"/>
      <c r="AB324"/>
    </row>
    <row r="325" spans="1:28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 s="64"/>
      <c r="Q325"/>
      <c r="R325"/>
      <c r="S325"/>
      <c r="T325"/>
      <c r="U325"/>
      <c r="V325"/>
      <c r="W325"/>
      <c r="X325"/>
      <c r="Y325"/>
      <c r="Z325"/>
      <c r="AA325"/>
      <c r="AB325"/>
    </row>
    <row r="326" spans="1:28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 s="64"/>
      <c r="Q326"/>
      <c r="R326"/>
      <c r="S326"/>
      <c r="T326"/>
      <c r="U326"/>
      <c r="V326"/>
      <c r="W326"/>
      <c r="X326"/>
      <c r="Y326"/>
      <c r="Z326"/>
      <c r="AA326"/>
      <c r="AB326"/>
    </row>
    <row r="327" spans="1:28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 s="64"/>
      <c r="Q327"/>
      <c r="R327"/>
      <c r="S327"/>
      <c r="T327"/>
      <c r="U327"/>
      <c r="V327"/>
      <c r="W327"/>
      <c r="X327"/>
      <c r="Y327"/>
      <c r="Z327"/>
      <c r="AA327"/>
      <c r="AB327"/>
    </row>
    <row r="328" spans="1:28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 s="64"/>
      <c r="Q328"/>
      <c r="R328"/>
      <c r="S328"/>
      <c r="T328"/>
      <c r="U328"/>
      <c r="V328"/>
      <c r="W328"/>
      <c r="X328"/>
      <c r="Y328"/>
      <c r="Z328"/>
      <c r="AA328"/>
      <c r="AB328"/>
    </row>
    <row r="329" spans="1:28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 s="64"/>
      <c r="Q329"/>
      <c r="R329"/>
      <c r="S329"/>
      <c r="T329"/>
      <c r="U329"/>
      <c r="V329"/>
      <c r="W329"/>
      <c r="X329"/>
      <c r="Y329"/>
      <c r="Z329"/>
      <c r="AA329"/>
      <c r="AB329"/>
    </row>
    <row r="330" spans="1:28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 s="64"/>
      <c r="Q330"/>
      <c r="R330"/>
      <c r="S330"/>
      <c r="T330"/>
      <c r="U330"/>
      <c r="V330"/>
      <c r="W330"/>
      <c r="X330"/>
      <c r="Y330"/>
      <c r="Z330"/>
      <c r="AA330"/>
      <c r="AB330"/>
    </row>
    <row r="331" spans="1:28" customFormat="1" ht="15" x14ac:dyDescent="0.25">
      <c r="P331" s="64"/>
    </row>
    <row r="332" spans="1:28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 s="64"/>
      <c r="Q332"/>
      <c r="R332"/>
      <c r="S332"/>
      <c r="T332"/>
      <c r="U332"/>
      <c r="V332"/>
      <c r="W332"/>
      <c r="X332"/>
      <c r="Y332"/>
      <c r="Z332"/>
      <c r="AA332"/>
      <c r="AB332"/>
    </row>
    <row r="333" spans="1:28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 s="64"/>
      <c r="Q333"/>
      <c r="R333"/>
      <c r="S333"/>
      <c r="T333"/>
      <c r="U333"/>
      <c r="V333"/>
      <c r="W333"/>
      <c r="X333"/>
      <c r="Y333"/>
      <c r="Z333"/>
      <c r="AA333"/>
      <c r="AB333"/>
    </row>
    <row r="334" spans="1:28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 s="64"/>
      <c r="Q334"/>
      <c r="R334"/>
      <c r="S334"/>
      <c r="T334"/>
      <c r="U334"/>
      <c r="V334"/>
      <c r="W334"/>
      <c r="X334"/>
      <c r="Y334"/>
      <c r="Z334"/>
      <c r="AA334"/>
      <c r="AB334"/>
    </row>
    <row r="335" spans="1:28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 s="64"/>
      <c r="Q335"/>
      <c r="R335"/>
      <c r="S335"/>
      <c r="T335"/>
      <c r="U335"/>
      <c r="V335"/>
      <c r="W335"/>
      <c r="X335"/>
      <c r="Y335"/>
      <c r="Z335"/>
      <c r="AA335"/>
      <c r="AB335"/>
    </row>
    <row r="336" spans="1:28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 s="64"/>
      <c r="Q336"/>
      <c r="R336"/>
      <c r="S336"/>
      <c r="T336"/>
      <c r="U336"/>
      <c r="V336"/>
      <c r="W336"/>
      <c r="X336"/>
      <c r="Y336"/>
      <c r="Z336"/>
      <c r="AA336"/>
      <c r="AB336"/>
    </row>
    <row r="337" spans="1:28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 s="64"/>
      <c r="Q337"/>
      <c r="R337"/>
      <c r="S337"/>
      <c r="T337"/>
      <c r="U337"/>
      <c r="V337"/>
      <c r="W337"/>
      <c r="X337"/>
      <c r="Y337"/>
      <c r="Z337"/>
      <c r="AA337"/>
      <c r="AB337"/>
    </row>
    <row r="338" spans="1:28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 s="64"/>
      <c r="Q338"/>
      <c r="R338"/>
      <c r="S338"/>
      <c r="T338"/>
      <c r="U338"/>
      <c r="V338"/>
      <c r="W338"/>
      <c r="X338"/>
      <c r="Y338"/>
      <c r="Z338"/>
      <c r="AA338"/>
      <c r="AB338"/>
    </row>
    <row r="339" spans="1:28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 s="64"/>
      <c r="Q339"/>
      <c r="R339"/>
      <c r="S339"/>
      <c r="T339"/>
      <c r="U339"/>
      <c r="V339"/>
      <c r="W339"/>
      <c r="X339"/>
      <c r="Y339"/>
      <c r="Z339"/>
      <c r="AA339"/>
      <c r="AB339"/>
    </row>
    <row r="340" spans="1:28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 s="64"/>
      <c r="Q340"/>
      <c r="R340"/>
      <c r="S340"/>
      <c r="T340"/>
      <c r="U340"/>
      <c r="V340"/>
      <c r="W340"/>
      <c r="X340"/>
      <c r="Y340"/>
      <c r="Z340"/>
      <c r="AA340"/>
      <c r="AB340"/>
    </row>
    <row r="341" spans="1:28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 s="64"/>
      <c r="Q341"/>
      <c r="R341"/>
      <c r="S341"/>
      <c r="T341"/>
      <c r="U341"/>
      <c r="V341"/>
      <c r="W341"/>
      <c r="X341"/>
      <c r="Y341"/>
      <c r="Z341"/>
      <c r="AA341"/>
      <c r="AB341"/>
    </row>
    <row r="342" spans="1:28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 s="64"/>
      <c r="Q342"/>
      <c r="R342"/>
      <c r="S342"/>
      <c r="T342"/>
      <c r="U342"/>
      <c r="V342"/>
      <c r="W342"/>
      <c r="X342"/>
      <c r="Y342"/>
      <c r="Z342"/>
      <c r="AA342"/>
      <c r="AB342"/>
    </row>
    <row r="343" spans="1:28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 s="64"/>
      <c r="Q343"/>
      <c r="R343"/>
      <c r="S343"/>
      <c r="T343"/>
      <c r="U343"/>
      <c r="V343"/>
      <c r="W343"/>
      <c r="X343"/>
      <c r="Y343"/>
      <c r="Z343"/>
      <c r="AA343"/>
      <c r="AB343"/>
    </row>
    <row r="344" spans="1:28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 s="64"/>
      <c r="Q344"/>
      <c r="R344"/>
      <c r="S344"/>
      <c r="T344"/>
      <c r="U344"/>
      <c r="V344"/>
      <c r="W344"/>
      <c r="X344"/>
      <c r="Y344"/>
      <c r="Z344"/>
      <c r="AA344"/>
      <c r="AB344"/>
    </row>
    <row r="345" spans="1:28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 s="64"/>
      <c r="Q345"/>
      <c r="R345"/>
      <c r="S345"/>
      <c r="T345"/>
      <c r="U345"/>
      <c r="V345"/>
      <c r="W345"/>
      <c r="X345"/>
      <c r="Y345"/>
      <c r="Z345"/>
      <c r="AA345"/>
      <c r="AB345"/>
    </row>
    <row r="346" spans="1:28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 s="64"/>
      <c r="Q346"/>
      <c r="R346"/>
      <c r="S346"/>
      <c r="T346"/>
      <c r="U346"/>
      <c r="V346"/>
      <c r="W346"/>
      <c r="X346"/>
      <c r="Y346"/>
      <c r="Z346"/>
      <c r="AA346"/>
      <c r="AB346"/>
    </row>
    <row r="347" spans="1:28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 s="64"/>
      <c r="Q347"/>
      <c r="R347"/>
      <c r="S347"/>
      <c r="T347"/>
      <c r="U347"/>
      <c r="V347"/>
      <c r="W347"/>
      <c r="X347"/>
      <c r="Y347"/>
      <c r="Z347"/>
      <c r="AA347"/>
      <c r="AB347"/>
    </row>
    <row r="348" spans="1:28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 s="64"/>
      <c r="Q348"/>
      <c r="R348"/>
      <c r="S348"/>
      <c r="T348"/>
      <c r="U348"/>
      <c r="V348"/>
      <c r="W348"/>
      <c r="X348"/>
      <c r="Y348"/>
      <c r="Z348"/>
      <c r="AA348"/>
      <c r="AB348"/>
    </row>
    <row r="349" spans="1:28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 s="64"/>
      <c r="Q349"/>
      <c r="R349"/>
      <c r="S349"/>
      <c r="T349"/>
      <c r="U349"/>
      <c r="V349"/>
      <c r="W349"/>
      <c r="X349"/>
      <c r="Y349"/>
      <c r="Z349"/>
      <c r="AA349"/>
      <c r="AB349"/>
    </row>
    <row r="350" spans="1:28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 s="64"/>
      <c r="Q350"/>
      <c r="R350"/>
      <c r="S350"/>
      <c r="T350"/>
      <c r="U350"/>
      <c r="V350"/>
      <c r="W350"/>
      <c r="X350"/>
      <c r="Y350"/>
      <c r="Z350"/>
      <c r="AA350"/>
      <c r="AB350"/>
    </row>
    <row r="351" spans="1:28" customFormat="1" ht="15" x14ac:dyDescent="0.25">
      <c r="P351" s="64"/>
    </row>
    <row r="352" spans="1:28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 s="64"/>
      <c r="Q352"/>
      <c r="R352"/>
      <c r="S352"/>
      <c r="T352"/>
      <c r="U352"/>
      <c r="V352"/>
      <c r="W352"/>
      <c r="X352"/>
      <c r="Y352"/>
      <c r="Z352"/>
      <c r="AA352"/>
      <c r="AB352"/>
    </row>
    <row r="353" spans="1:28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 s="64"/>
      <c r="Q353"/>
      <c r="R353"/>
      <c r="S353"/>
      <c r="T353"/>
      <c r="U353"/>
      <c r="V353"/>
      <c r="W353"/>
      <c r="X353"/>
      <c r="Y353"/>
      <c r="Z353"/>
      <c r="AA353"/>
      <c r="AB353"/>
    </row>
    <row r="354" spans="1:28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 s="64"/>
      <c r="Q354"/>
      <c r="R354"/>
      <c r="S354"/>
      <c r="T354"/>
      <c r="U354"/>
      <c r="V354"/>
      <c r="W354"/>
      <c r="X354"/>
      <c r="Y354"/>
      <c r="Z354"/>
      <c r="AA354"/>
      <c r="AB354"/>
    </row>
    <row r="355" spans="1:28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 s="64"/>
      <c r="Q355"/>
      <c r="R355"/>
      <c r="S355"/>
      <c r="T355"/>
      <c r="U355"/>
      <c r="V355"/>
      <c r="W355"/>
      <c r="X355"/>
      <c r="Y355"/>
      <c r="Z355"/>
      <c r="AA355"/>
      <c r="AB355"/>
    </row>
    <row r="356" spans="1:28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 s="64"/>
      <c r="Q356"/>
      <c r="R356"/>
      <c r="S356"/>
      <c r="T356"/>
      <c r="U356"/>
      <c r="V356"/>
      <c r="W356"/>
      <c r="X356"/>
      <c r="Y356"/>
      <c r="Z356"/>
      <c r="AA356"/>
      <c r="AB356"/>
    </row>
    <row r="357" spans="1:28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 s="64"/>
      <c r="Q357"/>
      <c r="R357"/>
      <c r="S357"/>
      <c r="T357"/>
      <c r="U357"/>
      <c r="V357"/>
      <c r="W357"/>
      <c r="X357"/>
      <c r="Y357"/>
      <c r="Z357"/>
      <c r="AA357"/>
      <c r="AB357"/>
    </row>
    <row r="358" spans="1:28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 s="64"/>
      <c r="Q358"/>
      <c r="R358"/>
      <c r="S358"/>
      <c r="T358"/>
      <c r="U358"/>
      <c r="V358"/>
      <c r="W358"/>
      <c r="X358"/>
      <c r="Y358"/>
      <c r="Z358"/>
      <c r="AA358"/>
      <c r="AB358"/>
    </row>
    <row r="359" spans="1:28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 s="64"/>
      <c r="Q359"/>
      <c r="R359"/>
      <c r="S359"/>
      <c r="T359"/>
      <c r="U359"/>
      <c r="V359"/>
      <c r="W359"/>
      <c r="X359"/>
      <c r="Y359"/>
      <c r="Z359"/>
      <c r="AA359"/>
      <c r="AB359"/>
    </row>
    <row r="360" spans="1:28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 s="64"/>
      <c r="Q360"/>
      <c r="R360"/>
      <c r="S360"/>
      <c r="T360"/>
      <c r="U360"/>
      <c r="V360"/>
      <c r="W360"/>
      <c r="X360"/>
      <c r="Y360"/>
      <c r="Z360"/>
      <c r="AA360"/>
      <c r="AB360"/>
    </row>
    <row r="361" spans="1:28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 s="64"/>
      <c r="Q361"/>
      <c r="R361"/>
      <c r="S361"/>
      <c r="T361"/>
      <c r="U361"/>
      <c r="V361"/>
      <c r="W361"/>
      <c r="X361"/>
      <c r="Y361"/>
      <c r="Z361"/>
      <c r="AA361"/>
      <c r="AB361"/>
    </row>
    <row r="362" spans="1:28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 s="64"/>
      <c r="Q362"/>
      <c r="R362"/>
      <c r="S362"/>
      <c r="T362"/>
      <c r="U362"/>
      <c r="V362"/>
      <c r="W362"/>
      <c r="X362"/>
      <c r="Y362"/>
      <c r="Z362"/>
      <c r="AA362"/>
      <c r="AB362"/>
    </row>
    <row r="363" spans="1:28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 s="64"/>
      <c r="Q363"/>
      <c r="R363"/>
      <c r="S363"/>
      <c r="T363"/>
      <c r="U363"/>
      <c r="V363"/>
      <c r="W363"/>
      <c r="X363"/>
      <c r="Y363"/>
      <c r="Z363"/>
      <c r="AA363"/>
      <c r="AB363"/>
    </row>
    <row r="364" spans="1:28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 s="64"/>
      <c r="Q364"/>
      <c r="R364"/>
      <c r="S364"/>
      <c r="T364"/>
      <c r="U364"/>
      <c r="V364"/>
      <c r="W364"/>
      <c r="X364"/>
      <c r="Y364"/>
      <c r="Z364"/>
      <c r="AA364"/>
      <c r="AB364"/>
    </row>
    <row r="365" spans="1:28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 s="64"/>
      <c r="Q365"/>
      <c r="R365"/>
      <c r="S365"/>
      <c r="T365"/>
      <c r="U365"/>
      <c r="V365"/>
      <c r="W365"/>
      <c r="X365"/>
      <c r="Y365"/>
      <c r="Z365"/>
      <c r="AA365"/>
      <c r="AB365"/>
    </row>
    <row r="366" spans="1:28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 s="64"/>
      <c r="Q366"/>
      <c r="R366"/>
      <c r="S366"/>
      <c r="T366"/>
      <c r="U366"/>
      <c r="V366"/>
      <c r="W366"/>
      <c r="X366"/>
      <c r="Y366"/>
      <c r="Z366"/>
      <c r="AA366"/>
      <c r="AB366"/>
    </row>
    <row r="367" spans="1:28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 s="64"/>
      <c r="Q367"/>
      <c r="R367"/>
      <c r="S367"/>
      <c r="T367"/>
      <c r="U367"/>
      <c r="V367"/>
      <c r="W367"/>
      <c r="X367"/>
      <c r="Y367"/>
      <c r="Z367"/>
      <c r="AA367"/>
      <c r="AB367"/>
    </row>
    <row r="368" spans="1:28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 s="64"/>
      <c r="Q368"/>
      <c r="R368"/>
      <c r="S368"/>
      <c r="T368"/>
      <c r="U368"/>
      <c r="V368"/>
      <c r="W368"/>
      <c r="X368"/>
      <c r="Y368"/>
      <c r="Z368"/>
      <c r="AA368"/>
      <c r="AB368"/>
    </row>
    <row r="369" spans="1:28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 s="64"/>
      <c r="Q369"/>
      <c r="R369"/>
      <c r="S369"/>
      <c r="T369"/>
      <c r="U369"/>
      <c r="V369"/>
      <c r="W369"/>
      <c r="X369"/>
      <c r="Y369"/>
      <c r="Z369"/>
      <c r="AA369"/>
      <c r="AB369"/>
    </row>
    <row r="370" spans="1:28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 s="64"/>
      <c r="Q370"/>
      <c r="R370"/>
      <c r="S370"/>
      <c r="T370"/>
      <c r="U370"/>
      <c r="V370"/>
      <c r="W370"/>
      <c r="X370"/>
      <c r="Y370"/>
      <c r="Z370"/>
      <c r="AA370"/>
      <c r="AB370"/>
    </row>
    <row r="371" spans="1:28" customFormat="1" ht="15" x14ac:dyDescent="0.25">
      <c r="P371" s="64"/>
    </row>
    <row r="372" spans="1:28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 s="64"/>
      <c r="Q372"/>
      <c r="R372"/>
      <c r="S372"/>
      <c r="T372"/>
      <c r="U372"/>
      <c r="V372"/>
      <c r="W372"/>
      <c r="X372"/>
      <c r="Y372"/>
      <c r="Z372"/>
      <c r="AA372"/>
      <c r="AB372"/>
    </row>
    <row r="373" spans="1:28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 s="64"/>
      <c r="Q373"/>
      <c r="R373"/>
      <c r="S373"/>
      <c r="T373"/>
      <c r="U373"/>
      <c r="V373"/>
      <c r="W373"/>
      <c r="X373"/>
      <c r="Y373"/>
      <c r="Z373"/>
      <c r="AA373"/>
      <c r="AB373"/>
    </row>
    <row r="374" spans="1:28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 s="64"/>
      <c r="Q374"/>
      <c r="R374"/>
      <c r="S374"/>
      <c r="T374"/>
      <c r="U374"/>
      <c r="V374"/>
      <c r="W374"/>
      <c r="X374"/>
      <c r="Y374"/>
      <c r="Z374"/>
      <c r="AA374"/>
      <c r="AB374"/>
    </row>
    <row r="375" spans="1:28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 s="64"/>
      <c r="Q375"/>
      <c r="R375"/>
      <c r="S375"/>
      <c r="T375"/>
      <c r="U375"/>
      <c r="V375"/>
      <c r="W375"/>
      <c r="X375"/>
      <c r="Y375"/>
      <c r="Z375"/>
      <c r="AA375"/>
      <c r="AB375"/>
    </row>
    <row r="376" spans="1:28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 s="64"/>
      <c r="Q376"/>
      <c r="R376"/>
      <c r="S376"/>
      <c r="T376"/>
      <c r="U376"/>
      <c r="V376"/>
      <c r="W376"/>
      <c r="X376"/>
      <c r="Y376"/>
      <c r="Z376"/>
      <c r="AA376"/>
      <c r="AB376"/>
    </row>
    <row r="377" spans="1:28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 s="64"/>
      <c r="Q377"/>
      <c r="R377"/>
      <c r="S377"/>
      <c r="T377"/>
      <c r="U377"/>
      <c r="V377"/>
      <c r="W377"/>
      <c r="X377"/>
      <c r="Y377"/>
      <c r="Z377"/>
      <c r="AA377"/>
      <c r="AB377"/>
    </row>
    <row r="378" spans="1:28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 s="64"/>
      <c r="Q378"/>
      <c r="R378"/>
      <c r="S378"/>
      <c r="T378"/>
      <c r="U378"/>
      <c r="V378"/>
      <c r="W378"/>
      <c r="X378"/>
      <c r="Y378"/>
      <c r="Z378"/>
      <c r="AA378"/>
      <c r="AB378"/>
    </row>
    <row r="379" spans="1:28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 s="64"/>
      <c r="Q379"/>
      <c r="R379"/>
      <c r="S379"/>
      <c r="T379"/>
      <c r="U379"/>
      <c r="V379"/>
      <c r="W379"/>
      <c r="X379"/>
      <c r="Y379"/>
      <c r="Z379"/>
      <c r="AA379"/>
      <c r="AB379"/>
    </row>
    <row r="380" spans="1:28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 s="64"/>
      <c r="Q380"/>
      <c r="R380"/>
      <c r="S380"/>
      <c r="T380"/>
      <c r="U380"/>
      <c r="V380"/>
      <c r="W380"/>
      <c r="X380"/>
      <c r="Y380"/>
      <c r="Z380"/>
      <c r="AA380"/>
      <c r="AB380"/>
    </row>
    <row r="381" spans="1:28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 s="64"/>
      <c r="Q381"/>
      <c r="R381"/>
      <c r="S381"/>
      <c r="T381"/>
      <c r="U381"/>
      <c r="V381"/>
      <c r="W381"/>
      <c r="X381"/>
      <c r="Y381"/>
      <c r="Z381"/>
      <c r="AA381"/>
      <c r="AB381"/>
    </row>
    <row r="382" spans="1:28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 s="64"/>
      <c r="Q382"/>
      <c r="R382"/>
      <c r="S382"/>
      <c r="T382"/>
      <c r="U382"/>
      <c r="V382"/>
      <c r="W382"/>
      <c r="X382"/>
      <c r="Y382"/>
      <c r="Z382"/>
      <c r="AA382"/>
      <c r="AB382"/>
    </row>
    <row r="383" spans="1:28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 s="64"/>
      <c r="Q383"/>
      <c r="R383"/>
      <c r="S383"/>
      <c r="T383"/>
      <c r="U383"/>
      <c r="V383"/>
      <c r="W383"/>
      <c r="X383"/>
      <c r="Y383"/>
      <c r="Z383"/>
      <c r="AA383"/>
      <c r="AB383"/>
    </row>
    <row r="384" spans="1:28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 s="64"/>
      <c r="Q384"/>
      <c r="R384"/>
      <c r="S384"/>
      <c r="T384"/>
      <c r="U384"/>
      <c r="V384"/>
      <c r="W384"/>
      <c r="X384"/>
      <c r="Y384"/>
      <c r="Z384"/>
      <c r="AA384"/>
      <c r="AB384"/>
    </row>
    <row r="385" spans="1:28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 s="64"/>
      <c r="Q385"/>
      <c r="R385"/>
      <c r="S385"/>
      <c r="T385"/>
      <c r="U385"/>
      <c r="V385"/>
      <c r="W385"/>
      <c r="X385"/>
      <c r="Y385"/>
      <c r="Z385"/>
      <c r="AA385"/>
      <c r="AB385"/>
    </row>
    <row r="386" spans="1:28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 s="64"/>
      <c r="Q386"/>
      <c r="R386"/>
      <c r="S386"/>
      <c r="T386"/>
      <c r="U386"/>
      <c r="V386"/>
      <c r="W386"/>
      <c r="X386"/>
      <c r="Y386"/>
      <c r="Z386"/>
      <c r="AA386"/>
      <c r="AB386"/>
    </row>
    <row r="387" spans="1:28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 s="64"/>
      <c r="Q387"/>
      <c r="R387"/>
      <c r="S387"/>
      <c r="T387"/>
      <c r="U387"/>
      <c r="V387"/>
      <c r="W387"/>
      <c r="X387"/>
      <c r="Y387"/>
      <c r="Z387"/>
      <c r="AA387"/>
      <c r="AB387"/>
    </row>
    <row r="388" spans="1:28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 s="64"/>
      <c r="Q388"/>
      <c r="R388"/>
      <c r="S388"/>
      <c r="T388"/>
      <c r="U388"/>
      <c r="V388"/>
      <c r="W388"/>
      <c r="X388"/>
      <c r="Y388"/>
      <c r="Z388"/>
      <c r="AA388"/>
      <c r="AB388"/>
    </row>
    <row r="389" spans="1:28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 s="64"/>
      <c r="Q389"/>
      <c r="R389"/>
      <c r="S389"/>
      <c r="T389"/>
      <c r="U389"/>
      <c r="V389"/>
      <c r="W389"/>
      <c r="X389"/>
      <c r="Y389"/>
      <c r="Z389"/>
      <c r="AA389"/>
      <c r="AB389"/>
    </row>
    <row r="390" spans="1:28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 s="64"/>
      <c r="Q390"/>
      <c r="R390"/>
      <c r="S390"/>
      <c r="T390"/>
      <c r="U390"/>
      <c r="V390"/>
      <c r="W390"/>
      <c r="X390"/>
      <c r="Y390"/>
      <c r="Z390"/>
      <c r="AA390"/>
      <c r="AB390"/>
    </row>
    <row r="391" spans="1:28" customFormat="1" ht="15" x14ac:dyDescent="0.25">
      <c r="P391" s="64"/>
    </row>
    <row r="392" spans="1:28" ht="63" customHeight="1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 s="64"/>
      <c r="Q392"/>
      <c r="R392"/>
      <c r="S392"/>
      <c r="T392"/>
      <c r="U392"/>
      <c r="V392"/>
      <c r="W392"/>
      <c r="X392"/>
      <c r="Y392"/>
      <c r="Z392"/>
      <c r="AA392"/>
      <c r="AB392"/>
    </row>
    <row r="393" spans="1:28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 s="64"/>
      <c r="Q393"/>
      <c r="R393"/>
      <c r="S393"/>
      <c r="T393"/>
      <c r="U393"/>
      <c r="V393"/>
      <c r="W393"/>
      <c r="X393"/>
      <c r="Y393"/>
      <c r="Z393"/>
      <c r="AA393"/>
      <c r="AB393"/>
    </row>
    <row r="394" spans="1:28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 s="64"/>
      <c r="Q394"/>
      <c r="R394"/>
      <c r="S394"/>
      <c r="T394"/>
      <c r="U394"/>
      <c r="V394"/>
      <c r="W394"/>
      <c r="X394"/>
      <c r="Y394"/>
      <c r="Z394"/>
      <c r="AA394"/>
      <c r="AB394"/>
    </row>
    <row r="395" spans="1:28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 s="64"/>
      <c r="Q395"/>
      <c r="R395"/>
      <c r="S395"/>
      <c r="T395"/>
      <c r="U395"/>
      <c r="V395"/>
      <c r="W395"/>
      <c r="X395"/>
      <c r="Y395"/>
      <c r="Z395"/>
      <c r="AA395"/>
      <c r="AB395"/>
    </row>
    <row r="396" spans="1:28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 s="64"/>
      <c r="Q396"/>
      <c r="R396"/>
      <c r="S396"/>
      <c r="T396"/>
      <c r="U396"/>
      <c r="V396"/>
      <c r="W396"/>
      <c r="X396"/>
      <c r="Y396"/>
      <c r="Z396"/>
      <c r="AA396"/>
      <c r="AB396"/>
    </row>
    <row r="397" spans="1:28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 s="64"/>
      <c r="Q397"/>
      <c r="R397"/>
      <c r="S397"/>
      <c r="T397"/>
      <c r="U397"/>
      <c r="V397"/>
      <c r="W397"/>
      <c r="X397"/>
      <c r="Y397"/>
      <c r="Z397"/>
      <c r="AA397"/>
      <c r="AB397"/>
    </row>
    <row r="398" spans="1:28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 s="64"/>
      <c r="Q398"/>
      <c r="R398"/>
      <c r="S398"/>
      <c r="T398"/>
      <c r="U398"/>
      <c r="V398"/>
      <c r="W398"/>
      <c r="X398"/>
      <c r="Y398"/>
      <c r="Z398"/>
      <c r="AA398"/>
      <c r="AB398"/>
    </row>
    <row r="399" spans="1:28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 s="64"/>
      <c r="Q399"/>
      <c r="R399"/>
      <c r="S399"/>
      <c r="T399"/>
      <c r="U399"/>
      <c r="V399"/>
      <c r="W399"/>
      <c r="X399"/>
      <c r="Y399"/>
      <c r="Z399"/>
      <c r="AA399"/>
      <c r="AB399"/>
    </row>
    <row r="400" spans="1:28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 s="64"/>
      <c r="Q400"/>
      <c r="R400"/>
      <c r="S400"/>
      <c r="T400"/>
      <c r="U400"/>
      <c r="V400"/>
      <c r="W400"/>
      <c r="X400"/>
      <c r="Y400"/>
      <c r="Z400"/>
      <c r="AA400"/>
      <c r="AB400"/>
    </row>
    <row r="401" spans="1:28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 s="64"/>
      <c r="Q401"/>
      <c r="R401"/>
      <c r="S401"/>
      <c r="T401"/>
      <c r="U401"/>
      <c r="V401"/>
      <c r="W401"/>
      <c r="X401"/>
      <c r="Y401"/>
      <c r="Z401"/>
      <c r="AA401"/>
      <c r="AB401"/>
    </row>
    <row r="402" spans="1:28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 s="64"/>
      <c r="Q402"/>
      <c r="R402"/>
      <c r="S402"/>
      <c r="T402"/>
      <c r="U402"/>
      <c r="V402"/>
      <c r="W402"/>
      <c r="X402"/>
      <c r="Y402"/>
      <c r="Z402"/>
      <c r="AA402"/>
      <c r="AB402"/>
    </row>
    <row r="403" spans="1:28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 s="64"/>
      <c r="Q403"/>
      <c r="R403"/>
      <c r="S403"/>
      <c r="T403"/>
      <c r="U403"/>
      <c r="V403"/>
      <c r="W403"/>
      <c r="X403"/>
      <c r="Y403"/>
      <c r="Z403"/>
      <c r="AA403"/>
      <c r="AB403"/>
    </row>
    <row r="404" spans="1:28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 s="64"/>
      <c r="Q404"/>
      <c r="R404"/>
      <c r="S404"/>
      <c r="T404"/>
      <c r="U404"/>
      <c r="V404"/>
      <c r="W404"/>
      <c r="X404"/>
      <c r="Y404"/>
      <c r="Z404"/>
      <c r="AA404"/>
      <c r="AB404"/>
    </row>
    <row r="405" spans="1:28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 s="64"/>
      <c r="Q405"/>
      <c r="R405"/>
      <c r="S405"/>
      <c r="T405"/>
      <c r="U405"/>
      <c r="V405"/>
      <c r="W405"/>
      <c r="X405"/>
      <c r="Y405"/>
      <c r="Z405"/>
      <c r="AA405"/>
      <c r="AB405"/>
    </row>
    <row r="406" spans="1:28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 s="64"/>
      <c r="Q406"/>
      <c r="R406"/>
      <c r="S406"/>
      <c r="T406"/>
      <c r="U406"/>
      <c r="V406"/>
      <c r="W406"/>
      <c r="X406"/>
      <c r="Y406"/>
      <c r="Z406"/>
      <c r="AA406"/>
      <c r="AB406"/>
    </row>
    <row r="407" spans="1:28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 s="64"/>
      <c r="Q407"/>
      <c r="R407"/>
      <c r="S407"/>
      <c r="T407"/>
      <c r="U407"/>
      <c r="V407"/>
      <c r="W407"/>
      <c r="X407"/>
      <c r="Y407"/>
      <c r="Z407"/>
      <c r="AA407"/>
      <c r="AB407"/>
    </row>
    <row r="408" spans="1:28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 s="64"/>
      <c r="Q408"/>
      <c r="R408"/>
      <c r="S408"/>
      <c r="T408"/>
      <c r="U408"/>
      <c r="V408"/>
      <c r="W408"/>
      <c r="X408"/>
      <c r="Y408"/>
      <c r="Z408"/>
      <c r="AA408"/>
      <c r="AB408"/>
    </row>
    <row r="409" spans="1:28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 s="64"/>
      <c r="Q409"/>
      <c r="R409"/>
      <c r="S409"/>
      <c r="T409"/>
      <c r="U409"/>
      <c r="V409"/>
      <c r="W409"/>
      <c r="X409"/>
      <c r="Y409"/>
      <c r="Z409"/>
      <c r="AA409"/>
      <c r="AB409"/>
    </row>
    <row r="410" spans="1:28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 s="64"/>
      <c r="Q410"/>
      <c r="R410"/>
      <c r="S410"/>
      <c r="T410"/>
      <c r="U410"/>
      <c r="V410"/>
      <c r="W410"/>
      <c r="X410"/>
      <c r="Y410"/>
      <c r="Z410"/>
      <c r="AA410"/>
      <c r="AB410"/>
    </row>
    <row r="411" spans="1:28" customFormat="1" ht="15" x14ac:dyDescent="0.25">
      <c r="P411" s="64"/>
    </row>
    <row r="412" spans="1:28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 s="64"/>
      <c r="Q412"/>
      <c r="R412"/>
      <c r="S412"/>
      <c r="T412"/>
      <c r="U412"/>
      <c r="V412"/>
      <c r="W412"/>
      <c r="X412"/>
      <c r="Y412"/>
      <c r="Z412"/>
      <c r="AA412"/>
      <c r="AB412"/>
    </row>
    <row r="413" spans="1:28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 s="64"/>
      <c r="Q413"/>
      <c r="R413"/>
      <c r="S413"/>
      <c r="T413"/>
      <c r="U413"/>
      <c r="V413"/>
      <c r="W413"/>
      <c r="X413"/>
      <c r="Y413"/>
      <c r="Z413"/>
      <c r="AA413"/>
      <c r="AB413"/>
    </row>
    <row r="414" spans="1:28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 s="64"/>
      <c r="Q414"/>
      <c r="R414"/>
      <c r="S414"/>
      <c r="T414"/>
      <c r="U414"/>
      <c r="V414"/>
      <c r="W414"/>
      <c r="X414"/>
      <c r="Y414"/>
      <c r="Z414"/>
      <c r="AA414"/>
      <c r="AB414"/>
    </row>
    <row r="415" spans="1:28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 s="64"/>
      <c r="Q415"/>
      <c r="R415"/>
      <c r="S415"/>
      <c r="T415"/>
      <c r="U415"/>
      <c r="V415"/>
      <c r="W415"/>
      <c r="X415"/>
      <c r="Y415"/>
      <c r="Z415"/>
      <c r="AA415"/>
      <c r="AB415"/>
    </row>
    <row r="416" spans="1:28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 s="64"/>
      <c r="Q416"/>
      <c r="R416"/>
      <c r="S416"/>
      <c r="T416"/>
      <c r="U416"/>
      <c r="V416"/>
      <c r="W416"/>
      <c r="X416"/>
      <c r="Y416"/>
      <c r="Z416"/>
      <c r="AA416"/>
      <c r="AB416"/>
    </row>
    <row r="417" spans="1:28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 s="64"/>
      <c r="Q417"/>
      <c r="R417"/>
      <c r="S417"/>
      <c r="T417"/>
      <c r="U417"/>
      <c r="V417"/>
      <c r="W417"/>
      <c r="X417"/>
      <c r="Y417"/>
      <c r="Z417"/>
      <c r="AA417"/>
      <c r="AB417"/>
    </row>
    <row r="418" spans="1:28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 s="64"/>
      <c r="Q418"/>
      <c r="R418"/>
      <c r="S418"/>
      <c r="T418"/>
      <c r="U418"/>
      <c r="V418"/>
      <c r="W418"/>
      <c r="X418"/>
      <c r="Y418"/>
      <c r="Z418"/>
      <c r="AA418"/>
      <c r="AB418"/>
    </row>
    <row r="419" spans="1:28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 s="64"/>
      <c r="Q419"/>
      <c r="R419"/>
      <c r="S419"/>
      <c r="T419"/>
      <c r="U419"/>
      <c r="V419"/>
      <c r="W419"/>
      <c r="X419"/>
      <c r="Y419"/>
      <c r="Z419"/>
      <c r="AA419"/>
      <c r="AB419"/>
    </row>
    <row r="420" spans="1:28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 s="64"/>
      <c r="Q420"/>
      <c r="R420"/>
      <c r="S420"/>
      <c r="T420"/>
      <c r="U420"/>
      <c r="V420"/>
      <c r="W420"/>
      <c r="X420"/>
      <c r="Y420"/>
      <c r="Z420"/>
      <c r="AA420"/>
      <c r="AB420"/>
    </row>
    <row r="421" spans="1:28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 s="64"/>
      <c r="Q421"/>
      <c r="R421"/>
      <c r="S421"/>
      <c r="T421"/>
      <c r="U421"/>
      <c r="V421"/>
      <c r="W421"/>
      <c r="X421"/>
      <c r="Y421"/>
      <c r="Z421"/>
      <c r="AA421"/>
      <c r="AB421"/>
    </row>
    <row r="422" spans="1:28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 s="64"/>
      <c r="Q422"/>
      <c r="R422"/>
      <c r="S422"/>
      <c r="T422"/>
      <c r="U422"/>
      <c r="V422"/>
      <c r="W422"/>
      <c r="X422"/>
      <c r="Y422"/>
      <c r="Z422"/>
      <c r="AA422"/>
      <c r="AB422"/>
    </row>
    <row r="423" spans="1:28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 s="64"/>
      <c r="Q423"/>
      <c r="R423"/>
      <c r="S423"/>
      <c r="T423"/>
      <c r="U423"/>
      <c r="V423"/>
      <c r="W423"/>
      <c r="X423"/>
      <c r="Y423"/>
      <c r="Z423"/>
      <c r="AA423"/>
      <c r="AB423"/>
    </row>
    <row r="424" spans="1:28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 s="64"/>
      <c r="Q424"/>
      <c r="R424"/>
      <c r="S424"/>
      <c r="T424"/>
      <c r="U424"/>
      <c r="V424"/>
      <c r="W424"/>
      <c r="X424"/>
      <c r="Y424"/>
      <c r="Z424"/>
      <c r="AA424"/>
      <c r="AB424"/>
    </row>
    <row r="425" spans="1:28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 s="64"/>
      <c r="Q425"/>
      <c r="R425"/>
      <c r="S425"/>
      <c r="T425"/>
      <c r="U425"/>
      <c r="V425"/>
      <c r="W425"/>
      <c r="X425"/>
      <c r="Y425"/>
      <c r="Z425"/>
      <c r="AA425"/>
      <c r="AB425"/>
    </row>
    <row r="426" spans="1:28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 s="64"/>
      <c r="Q426"/>
      <c r="R426"/>
      <c r="S426"/>
      <c r="T426"/>
      <c r="U426"/>
      <c r="V426"/>
      <c r="W426"/>
      <c r="X426"/>
      <c r="Y426"/>
      <c r="Z426"/>
      <c r="AA426"/>
      <c r="AB426"/>
    </row>
    <row r="427" spans="1:28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 s="64"/>
      <c r="Q427"/>
      <c r="R427"/>
      <c r="S427"/>
      <c r="T427"/>
      <c r="U427"/>
      <c r="V427"/>
      <c r="W427"/>
      <c r="X427"/>
      <c r="Y427"/>
      <c r="Z427"/>
      <c r="AA427"/>
      <c r="AB427"/>
    </row>
    <row r="428" spans="1:28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 s="64"/>
      <c r="Q428"/>
      <c r="R428"/>
      <c r="S428"/>
      <c r="T428"/>
      <c r="U428"/>
      <c r="V428"/>
      <c r="W428"/>
      <c r="X428"/>
      <c r="Y428"/>
      <c r="Z428"/>
      <c r="AA428"/>
      <c r="AB428"/>
    </row>
    <row r="429" spans="1:28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 s="64"/>
      <c r="Q429"/>
      <c r="R429"/>
      <c r="S429"/>
      <c r="T429"/>
      <c r="U429"/>
      <c r="V429"/>
      <c r="W429"/>
      <c r="X429"/>
      <c r="Y429"/>
      <c r="Z429"/>
      <c r="AA429"/>
      <c r="AB429"/>
    </row>
    <row r="430" spans="1:28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 s="64"/>
      <c r="Q430"/>
      <c r="R430"/>
      <c r="S430"/>
      <c r="T430"/>
      <c r="U430"/>
      <c r="V430"/>
      <c r="W430"/>
      <c r="X430"/>
      <c r="Y430"/>
      <c r="Z430"/>
      <c r="AA430"/>
      <c r="AB430"/>
    </row>
    <row r="431" spans="1:28" customFormat="1" ht="15" x14ac:dyDescent="0.25">
      <c r="P431" s="64"/>
    </row>
    <row r="432" spans="1:28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 s="64"/>
      <c r="Q432"/>
      <c r="R432"/>
      <c r="S432"/>
      <c r="T432"/>
      <c r="U432"/>
      <c r="V432"/>
      <c r="W432"/>
      <c r="X432"/>
      <c r="Y432"/>
      <c r="Z432"/>
      <c r="AA432"/>
      <c r="AB432"/>
    </row>
    <row r="433" spans="1:28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 s="64"/>
      <c r="Q433"/>
      <c r="R433"/>
      <c r="S433"/>
      <c r="T433"/>
      <c r="U433"/>
      <c r="V433"/>
      <c r="W433"/>
      <c r="X433"/>
      <c r="Y433"/>
      <c r="Z433"/>
      <c r="AA433"/>
      <c r="AB433"/>
    </row>
    <row r="434" spans="1:28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 s="64"/>
      <c r="Q434"/>
      <c r="R434"/>
      <c r="S434"/>
      <c r="T434"/>
      <c r="U434"/>
      <c r="V434"/>
      <c r="W434"/>
      <c r="X434"/>
      <c r="Y434"/>
      <c r="Z434"/>
      <c r="AA434"/>
      <c r="AB434"/>
    </row>
    <row r="435" spans="1:28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 s="64"/>
      <c r="Q435"/>
      <c r="R435"/>
      <c r="S435"/>
      <c r="T435"/>
      <c r="U435"/>
      <c r="V435"/>
      <c r="W435"/>
      <c r="X435"/>
      <c r="Y435"/>
      <c r="Z435"/>
      <c r="AA435"/>
      <c r="AB435"/>
    </row>
    <row r="436" spans="1:28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 s="64"/>
      <c r="Q436"/>
      <c r="R436"/>
      <c r="S436"/>
      <c r="T436"/>
      <c r="U436"/>
      <c r="V436"/>
      <c r="W436"/>
      <c r="X436"/>
      <c r="Y436"/>
      <c r="Z436"/>
      <c r="AA436"/>
      <c r="AB436"/>
    </row>
    <row r="437" spans="1:28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 s="64"/>
      <c r="Q437"/>
      <c r="R437"/>
      <c r="S437"/>
      <c r="T437"/>
      <c r="U437"/>
      <c r="V437"/>
      <c r="W437"/>
      <c r="X437"/>
      <c r="Y437"/>
      <c r="Z437"/>
      <c r="AA437"/>
      <c r="AB437"/>
    </row>
    <row r="438" spans="1:28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 s="64"/>
      <c r="Q438"/>
      <c r="R438"/>
      <c r="S438"/>
      <c r="T438"/>
      <c r="U438"/>
      <c r="V438"/>
      <c r="W438"/>
      <c r="X438"/>
      <c r="Y438"/>
      <c r="Z438"/>
      <c r="AA438"/>
      <c r="AB438"/>
    </row>
    <row r="439" spans="1:28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 s="64"/>
      <c r="Q439"/>
      <c r="R439"/>
      <c r="S439"/>
      <c r="T439"/>
      <c r="U439"/>
      <c r="V439"/>
      <c r="W439"/>
      <c r="X439"/>
      <c r="Y439"/>
      <c r="Z439"/>
      <c r="AA439"/>
      <c r="AB439"/>
    </row>
    <row r="440" spans="1:28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 s="64"/>
      <c r="Q440"/>
      <c r="R440"/>
      <c r="S440"/>
      <c r="T440"/>
      <c r="U440"/>
      <c r="V440"/>
      <c r="W440"/>
      <c r="X440"/>
      <c r="Y440"/>
      <c r="Z440"/>
      <c r="AA440"/>
      <c r="AB440"/>
    </row>
    <row r="441" spans="1:28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 s="64"/>
      <c r="Q441"/>
      <c r="R441"/>
      <c r="S441"/>
      <c r="T441"/>
      <c r="U441"/>
      <c r="V441"/>
      <c r="W441"/>
      <c r="X441"/>
      <c r="Y441"/>
      <c r="Z441"/>
      <c r="AA441"/>
      <c r="AB441"/>
    </row>
    <row r="442" spans="1:28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 s="64"/>
      <c r="Q442"/>
      <c r="R442"/>
      <c r="S442"/>
      <c r="T442"/>
      <c r="U442"/>
      <c r="V442"/>
      <c r="W442"/>
      <c r="X442"/>
      <c r="Y442"/>
      <c r="Z442"/>
      <c r="AA442"/>
      <c r="AB442"/>
    </row>
    <row r="443" spans="1:28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 s="64"/>
      <c r="Q443"/>
      <c r="R443"/>
      <c r="S443"/>
      <c r="T443"/>
      <c r="U443"/>
      <c r="V443"/>
      <c r="W443"/>
      <c r="X443"/>
      <c r="Y443"/>
      <c r="Z443"/>
      <c r="AA443"/>
      <c r="AB443"/>
    </row>
    <row r="444" spans="1:28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 s="64"/>
      <c r="Q444"/>
      <c r="R444"/>
      <c r="S444"/>
      <c r="T444"/>
      <c r="U444"/>
      <c r="V444"/>
      <c r="W444"/>
      <c r="X444"/>
      <c r="Y444"/>
      <c r="Z444"/>
      <c r="AA444"/>
      <c r="AB444"/>
    </row>
    <row r="445" spans="1:28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 s="64"/>
      <c r="Q445"/>
      <c r="R445"/>
      <c r="S445"/>
      <c r="T445"/>
      <c r="U445"/>
      <c r="V445"/>
      <c r="W445"/>
      <c r="X445"/>
      <c r="Y445"/>
      <c r="Z445"/>
      <c r="AA445"/>
      <c r="AB445"/>
    </row>
    <row r="446" spans="1:28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 s="64"/>
      <c r="Q446"/>
      <c r="R446"/>
      <c r="S446"/>
      <c r="T446"/>
      <c r="U446"/>
      <c r="V446"/>
      <c r="W446"/>
      <c r="X446"/>
      <c r="Y446"/>
      <c r="Z446"/>
      <c r="AA446"/>
      <c r="AB446"/>
    </row>
    <row r="447" spans="1:28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 s="64"/>
      <c r="Q447"/>
      <c r="R447"/>
      <c r="S447"/>
      <c r="T447"/>
      <c r="U447"/>
      <c r="V447"/>
      <c r="W447"/>
      <c r="X447"/>
      <c r="Y447"/>
      <c r="Z447"/>
      <c r="AA447"/>
      <c r="AB447"/>
    </row>
    <row r="448" spans="1:28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 s="64"/>
      <c r="Q448"/>
      <c r="R448"/>
      <c r="S448"/>
      <c r="T448"/>
      <c r="U448"/>
      <c r="V448"/>
      <c r="W448"/>
      <c r="X448"/>
      <c r="Y448"/>
      <c r="Z448"/>
      <c r="AA448"/>
      <c r="AB448"/>
    </row>
    <row r="449" spans="1:28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 s="64"/>
      <c r="Q449"/>
      <c r="R449"/>
      <c r="S449"/>
      <c r="T449"/>
      <c r="U449"/>
      <c r="V449"/>
      <c r="W449"/>
      <c r="X449"/>
      <c r="Y449"/>
      <c r="Z449"/>
      <c r="AA449"/>
      <c r="AB449"/>
    </row>
    <row r="450" spans="1:28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 s="64"/>
      <c r="Q450"/>
      <c r="R450"/>
      <c r="S450"/>
      <c r="T450"/>
      <c r="U450"/>
      <c r="V450"/>
      <c r="W450"/>
      <c r="X450"/>
      <c r="Y450"/>
      <c r="Z450"/>
      <c r="AA450"/>
      <c r="AB450"/>
    </row>
    <row r="451" spans="1:28" customFormat="1" ht="15" x14ac:dyDescent="0.25">
      <c r="P451" s="64"/>
    </row>
    <row r="452" spans="1:28" customFormat="1" ht="15.75" customHeight="1" x14ac:dyDescent="0.25">
      <c r="P452" s="64"/>
    </row>
    <row r="453" spans="1:28" customFormat="1" ht="15.75" customHeight="1" x14ac:dyDescent="0.25">
      <c r="P453" s="64"/>
    </row>
    <row r="454" spans="1:28" customFormat="1" ht="15" x14ac:dyDescent="0.25">
      <c r="P454" s="64"/>
    </row>
    <row r="455" spans="1:28" customFormat="1" ht="15" x14ac:dyDescent="0.25">
      <c r="P455" s="64"/>
    </row>
    <row r="456" spans="1:28" customFormat="1" ht="15" x14ac:dyDescent="0.25">
      <c r="P456" s="64"/>
    </row>
    <row r="457" spans="1:28" customFormat="1" ht="15" x14ac:dyDescent="0.25">
      <c r="P457" s="64"/>
    </row>
    <row r="458" spans="1:28" customFormat="1" ht="15" x14ac:dyDescent="0.25">
      <c r="P458" s="64"/>
    </row>
    <row r="459" spans="1:28" customFormat="1" ht="15" x14ac:dyDescent="0.25">
      <c r="P459" s="64"/>
    </row>
    <row r="460" spans="1:28" customFormat="1" ht="15" x14ac:dyDescent="0.25">
      <c r="P460" s="64"/>
    </row>
    <row r="461" spans="1:28" customFormat="1" ht="15" x14ac:dyDescent="0.25">
      <c r="P461" s="64"/>
    </row>
    <row r="462" spans="1:28" customFormat="1" ht="15" x14ac:dyDescent="0.25">
      <c r="P462" s="64"/>
    </row>
    <row r="463" spans="1:28" customFormat="1" ht="15" x14ac:dyDescent="0.25">
      <c r="P463" s="64"/>
    </row>
    <row r="464" spans="1:28" customFormat="1" ht="15" x14ac:dyDescent="0.25">
      <c r="P464" s="64"/>
    </row>
    <row r="465" spans="1:28" customFormat="1" ht="15" x14ac:dyDescent="0.25">
      <c r="P465" s="64"/>
    </row>
    <row r="466" spans="1:28" customFormat="1" ht="15" x14ac:dyDescent="0.25">
      <c r="P466" s="64"/>
    </row>
    <row r="467" spans="1:28" customFormat="1" ht="15" x14ac:dyDescent="0.25">
      <c r="P467" s="64"/>
    </row>
    <row r="468" spans="1:28" customFormat="1" ht="15" x14ac:dyDescent="0.25">
      <c r="P468" s="64"/>
    </row>
    <row r="469" spans="1:28" customFormat="1" ht="15" x14ac:dyDescent="0.25">
      <c r="P469" s="64"/>
    </row>
    <row r="470" spans="1:28" customFormat="1" ht="15" x14ac:dyDescent="0.25">
      <c r="P470" s="64"/>
    </row>
    <row r="471" spans="1:28" customFormat="1" ht="15" x14ac:dyDescent="0.25">
      <c r="P471" s="64"/>
    </row>
    <row r="472" spans="1:28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 s="64"/>
      <c r="Q472"/>
      <c r="R472"/>
      <c r="S472"/>
      <c r="T472"/>
      <c r="U472"/>
      <c r="V472"/>
      <c r="W472"/>
      <c r="X472"/>
      <c r="Y472"/>
      <c r="Z472"/>
      <c r="AA472"/>
      <c r="AB472"/>
    </row>
    <row r="473" spans="1:28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 s="64"/>
      <c r="Q473"/>
      <c r="R473"/>
      <c r="S473"/>
      <c r="T473"/>
      <c r="U473"/>
      <c r="V473"/>
      <c r="W473"/>
      <c r="X473"/>
      <c r="Y473"/>
      <c r="Z473"/>
      <c r="AA473"/>
      <c r="AB473"/>
    </row>
    <row r="474" spans="1:28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 s="64"/>
      <c r="Q474"/>
      <c r="R474"/>
      <c r="S474"/>
      <c r="T474"/>
      <c r="U474"/>
      <c r="V474"/>
      <c r="W474"/>
      <c r="X474"/>
      <c r="Y474"/>
      <c r="Z474"/>
      <c r="AA474"/>
      <c r="AB474"/>
    </row>
    <row r="475" spans="1:28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 s="64"/>
      <c r="Q475"/>
      <c r="R475"/>
      <c r="S475"/>
      <c r="T475"/>
      <c r="U475"/>
      <c r="V475"/>
      <c r="W475"/>
      <c r="X475"/>
      <c r="Y475"/>
      <c r="Z475"/>
      <c r="AA475"/>
      <c r="AB475"/>
    </row>
    <row r="476" spans="1:28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 s="64"/>
      <c r="Q476"/>
      <c r="R476"/>
      <c r="S476"/>
      <c r="T476"/>
      <c r="U476"/>
      <c r="V476"/>
      <c r="W476"/>
      <c r="X476"/>
      <c r="Y476"/>
      <c r="Z476"/>
      <c r="AA476"/>
      <c r="AB476"/>
    </row>
    <row r="477" spans="1:28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 s="64"/>
      <c r="Q477"/>
      <c r="R477"/>
      <c r="S477"/>
      <c r="T477"/>
      <c r="U477"/>
      <c r="V477"/>
      <c r="W477"/>
      <c r="X477"/>
      <c r="Y477"/>
      <c r="Z477"/>
      <c r="AA477"/>
      <c r="AB477"/>
    </row>
    <row r="478" spans="1:28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 s="64"/>
      <c r="Q478"/>
      <c r="R478"/>
      <c r="S478"/>
      <c r="T478"/>
      <c r="U478"/>
      <c r="V478"/>
      <c r="W478"/>
      <c r="X478"/>
      <c r="Y478"/>
      <c r="Z478"/>
      <c r="AA478"/>
      <c r="AB478"/>
    </row>
    <row r="479" spans="1:28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 s="64"/>
      <c r="Q479"/>
      <c r="R479"/>
      <c r="S479"/>
      <c r="T479"/>
      <c r="U479"/>
      <c r="V479"/>
      <c r="W479"/>
      <c r="X479"/>
      <c r="Y479"/>
      <c r="Z479"/>
      <c r="AA479"/>
      <c r="AB479"/>
    </row>
    <row r="480" spans="1:28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 s="64"/>
      <c r="Q480"/>
      <c r="R480"/>
      <c r="S480"/>
      <c r="T480"/>
      <c r="U480"/>
      <c r="V480"/>
      <c r="W480"/>
      <c r="X480"/>
      <c r="Y480"/>
      <c r="Z480"/>
      <c r="AA480"/>
      <c r="AB480"/>
    </row>
    <row r="481" spans="1:28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 s="64"/>
      <c r="Q481"/>
      <c r="R481"/>
      <c r="S481"/>
      <c r="T481"/>
      <c r="U481"/>
      <c r="V481"/>
      <c r="W481"/>
      <c r="X481"/>
      <c r="Y481"/>
      <c r="Z481"/>
      <c r="AA481"/>
      <c r="AB481"/>
    </row>
    <row r="482" spans="1:28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 s="64"/>
      <c r="Q482"/>
      <c r="R482"/>
      <c r="S482"/>
      <c r="T482"/>
      <c r="U482"/>
      <c r="V482"/>
      <c r="W482"/>
      <c r="X482"/>
      <c r="Y482"/>
      <c r="Z482"/>
      <c r="AA482"/>
      <c r="AB482"/>
    </row>
    <row r="483" spans="1:28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 s="64"/>
      <c r="Q483"/>
      <c r="R483"/>
      <c r="S483"/>
      <c r="T483"/>
      <c r="U483"/>
      <c r="V483"/>
      <c r="W483"/>
      <c r="X483"/>
      <c r="Y483"/>
      <c r="Z483"/>
      <c r="AA483"/>
      <c r="AB483"/>
    </row>
    <row r="484" spans="1:28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 s="64"/>
      <c r="Q484"/>
      <c r="R484"/>
      <c r="S484"/>
      <c r="T484"/>
      <c r="U484"/>
      <c r="V484"/>
      <c r="W484"/>
      <c r="X484"/>
      <c r="Y484"/>
      <c r="Z484"/>
      <c r="AA484"/>
      <c r="AB484"/>
    </row>
    <row r="485" spans="1:28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 s="64"/>
      <c r="Q485"/>
      <c r="R485"/>
      <c r="S485"/>
      <c r="T485"/>
      <c r="U485"/>
      <c r="V485"/>
      <c r="W485"/>
      <c r="X485"/>
      <c r="Y485"/>
      <c r="Z485"/>
      <c r="AA485"/>
      <c r="AB485"/>
    </row>
    <row r="486" spans="1:28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 s="64"/>
      <c r="Q486"/>
      <c r="R486"/>
      <c r="S486"/>
      <c r="T486"/>
      <c r="U486"/>
      <c r="V486"/>
      <c r="W486"/>
      <c r="X486"/>
      <c r="Y486"/>
      <c r="Z486"/>
      <c r="AA486"/>
      <c r="AB486"/>
    </row>
    <row r="487" spans="1:28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 s="64"/>
      <c r="Q487"/>
      <c r="R487"/>
      <c r="S487"/>
      <c r="T487"/>
      <c r="U487"/>
      <c r="V487"/>
      <c r="W487"/>
      <c r="X487"/>
      <c r="Y487"/>
      <c r="Z487"/>
      <c r="AA487"/>
      <c r="AB487"/>
    </row>
    <row r="488" spans="1:28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 s="64"/>
      <c r="Q488"/>
      <c r="R488"/>
      <c r="S488"/>
      <c r="T488"/>
      <c r="U488"/>
      <c r="V488"/>
      <c r="W488"/>
      <c r="X488"/>
      <c r="Y488"/>
      <c r="Z488"/>
      <c r="AA488"/>
      <c r="AB488"/>
    </row>
    <row r="489" spans="1:28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 s="64"/>
      <c r="Q489"/>
      <c r="R489"/>
      <c r="S489"/>
      <c r="T489"/>
      <c r="U489"/>
      <c r="V489"/>
      <c r="W489"/>
      <c r="X489"/>
      <c r="Y489"/>
      <c r="Z489"/>
      <c r="AA489"/>
      <c r="AB489"/>
    </row>
    <row r="490" spans="1:28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 s="64"/>
      <c r="Q490"/>
      <c r="R490"/>
      <c r="S490"/>
      <c r="T490"/>
      <c r="U490"/>
      <c r="V490"/>
      <c r="W490"/>
      <c r="X490"/>
      <c r="Y490"/>
      <c r="Z490"/>
      <c r="AA490"/>
      <c r="AB490"/>
    </row>
    <row r="491" spans="1:28" customFormat="1" ht="15" x14ac:dyDescent="0.25">
      <c r="P491" s="64"/>
    </row>
    <row r="492" spans="1:28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 s="64"/>
      <c r="Q492"/>
      <c r="R492"/>
      <c r="S492"/>
      <c r="T492"/>
      <c r="U492"/>
      <c r="V492"/>
      <c r="W492"/>
      <c r="X492"/>
      <c r="Y492"/>
      <c r="Z492"/>
      <c r="AA492"/>
      <c r="AB492"/>
    </row>
    <row r="493" spans="1:28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 s="64"/>
      <c r="Q493"/>
      <c r="R493"/>
      <c r="S493"/>
      <c r="T493"/>
      <c r="U493"/>
      <c r="V493"/>
      <c r="W493"/>
      <c r="X493"/>
      <c r="Y493"/>
      <c r="Z493"/>
      <c r="AA493"/>
      <c r="AB493"/>
    </row>
    <row r="494" spans="1:28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 s="64"/>
      <c r="Q494"/>
      <c r="R494"/>
      <c r="S494"/>
      <c r="T494"/>
      <c r="U494"/>
      <c r="V494"/>
      <c r="W494"/>
      <c r="X494"/>
      <c r="Y494"/>
      <c r="Z494"/>
      <c r="AA494"/>
      <c r="AB494"/>
    </row>
    <row r="495" spans="1:28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 s="64"/>
      <c r="Q495"/>
      <c r="R495"/>
      <c r="S495"/>
      <c r="T495"/>
      <c r="U495"/>
      <c r="V495"/>
      <c r="W495"/>
      <c r="X495"/>
      <c r="Y495"/>
      <c r="Z495"/>
      <c r="AA495"/>
      <c r="AB495"/>
    </row>
    <row r="496" spans="1:28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 s="64"/>
      <c r="Q496"/>
      <c r="R496"/>
      <c r="S496"/>
      <c r="T496"/>
      <c r="U496"/>
      <c r="V496"/>
      <c r="W496"/>
      <c r="X496"/>
      <c r="Y496"/>
      <c r="Z496"/>
      <c r="AA496"/>
      <c r="AB496"/>
    </row>
    <row r="497" spans="1:28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 s="64"/>
      <c r="Q497"/>
      <c r="R497"/>
      <c r="S497"/>
      <c r="T497"/>
      <c r="U497"/>
      <c r="V497"/>
      <c r="W497"/>
      <c r="X497"/>
      <c r="Y497"/>
      <c r="Z497"/>
      <c r="AA497"/>
      <c r="AB497"/>
    </row>
    <row r="498" spans="1:28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 s="64"/>
      <c r="Q498"/>
      <c r="R498"/>
      <c r="S498"/>
      <c r="T498"/>
      <c r="U498"/>
      <c r="V498"/>
      <c r="W498"/>
      <c r="X498"/>
      <c r="Y498"/>
      <c r="Z498"/>
      <c r="AA498"/>
      <c r="AB498"/>
    </row>
    <row r="499" spans="1:28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 s="64"/>
      <c r="Q499"/>
      <c r="R499"/>
      <c r="S499"/>
      <c r="T499"/>
      <c r="U499"/>
      <c r="V499"/>
      <c r="W499"/>
      <c r="X499"/>
      <c r="Y499"/>
      <c r="Z499"/>
      <c r="AA499"/>
      <c r="AB499"/>
    </row>
    <row r="500" spans="1:28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 s="64"/>
      <c r="Q500"/>
      <c r="R500"/>
      <c r="S500"/>
      <c r="T500"/>
      <c r="U500"/>
      <c r="V500"/>
      <c r="W500"/>
      <c r="X500"/>
      <c r="Y500"/>
      <c r="Z500"/>
      <c r="AA500"/>
      <c r="AB500"/>
    </row>
    <row r="501" spans="1:28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 s="64"/>
      <c r="Q501"/>
      <c r="R501"/>
      <c r="S501"/>
      <c r="T501"/>
      <c r="U501"/>
      <c r="V501"/>
      <c r="W501"/>
      <c r="X501"/>
      <c r="Y501"/>
      <c r="Z501"/>
      <c r="AA501"/>
      <c r="AB501"/>
    </row>
    <row r="502" spans="1:28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 s="64"/>
      <c r="Q502"/>
      <c r="R502"/>
      <c r="S502"/>
      <c r="T502"/>
      <c r="U502"/>
      <c r="V502"/>
      <c r="W502"/>
      <c r="X502"/>
      <c r="Y502"/>
      <c r="Z502"/>
      <c r="AA502"/>
      <c r="AB502"/>
    </row>
    <row r="503" spans="1:28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 s="64"/>
      <c r="Q503"/>
      <c r="R503"/>
      <c r="S503"/>
      <c r="T503"/>
      <c r="U503"/>
      <c r="V503"/>
      <c r="W503"/>
      <c r="X503"/>
      <c r="Y503"/>
      <c r="Z503"/>
      <c r="AA503"/>
      <c r="AB503"/>
    </row>
    <row r="504" spans="1:28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 s="64"/>
      <c r="Q504"/>
      <c r="R504"/>
      <c r="S504"/>
      <c r="T504"/>
      <c r="U504"/>
      <c r="V504"/>
      <c r="W504"/>
      <c r="X504"/>
      <c r="Y504"/>
      <c r="Z504"/>
      <c r="AA504"/>
      <c r="AB504"/>
    </row>
    <row r="505" spans="1:28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 s="64"/>
      <c r="Q505"/>
      <c r="R505"/>
      <c r="S505"/>
      <c r="T505"/>
      <c r="U505"/>
      <c r="V505"/>
      <c r="W505"/>
      <c r="X505"/>
      <c r="Y505"/>
      <c r="Z505"/>
      <c r="AA505"/>
      <c r="AB505"/>
    </row>
    <row r="506" spans="1:28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 s="64"/>
      <c r="Q506"/>
      <c r="R506"/>
      <c r="S506"/>
      <c r="T506"/>
      <c r="U506"/>
      <c r="V506"/>
      <c r="W506"/>
      <c r="X506"/>
      <c r="Y506"/>
      <c r="Z506"/>
      <c r="AA506"/>
      <c r="AB506"/>
    </row>
    <row r="507" spans="1:28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 s="64"/>
      <c r="Q507"/>
      <c r="R507"/>
      <c r="S507"/>
      <c r="T507"/>
      <c r="U507"/>
      <c r="V507"/>
      <c r="W507"/>
      <c r="X507"/>
      <c r="Y507"/>
      <c r="Z507"/>
      <c r="AA507"/>
      <c r="AB507"/>
    </row>
    <row r="508" spans="1:28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 s="64"/>
      <c r="Q508"/>
      <c r="R508"/>
      <c r="S508"/>
      <c r="T508"/>
      <c r="U508"/>
      <c r="V508"/>
      <c r="W508"/>
      <c r="X508"/>
      <c r="Y508"/>
      <c r="Z508"/>
      <c r="AA508"/>
      <c r="AB508"/>
    </row>
    <row r="509" spans="1:28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 s="64"/>
      <c r="Q509"/>
      <c r="R509"/>
      <c r="S509"/>
      <c r="T509"/>
      <c r="U509"/>
      <c r="V509"/>
      <c r="W509"/>
      <c r="X509"/>
      <c r="Y509"/>
      <c r="Z509"/>
      <c r="AA509"/>
      <c r="AB509"/>
    </row>
    <row r="510" spans="1:28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 s="64"/>
      <c r="Q510"/>
      <c r="R510"/>
      <c r="S510"/>
      <c r="T510"/>
      <c r="U510"/>
      <c r="V510"/>
      <c r="W510"/>
      <c r="X510"/>
      <c r="Y510"/>
      <c r="Z510"/>
      <c r="AA510"/>
      <c r="AB510"/>
    </row>
    <row r="511" spans="1:28" customFormat="1" ht="15" x14ac:dyDescent="0.25">
      <c r="P511" s="64"/>
    </row>
    <row r="512" spans="1:28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 s="64"/>
      <c r="Q512"/>
      <c r="R512"/>
      <c r="S512"/>
      <c r="T512"/>
      <c r="U512"/>
      <c r="V512"/>
      <c r="W512"/>
      <c r="X512"/>
      <c r="Y512"/>
      <c r="Z512"/>
      <c r="AA512"/>
      <c r="AB512"/>
    </row>
    <row r="513" spans="1:28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 s="64"/>
      <c r="Q513"/>
      <c r="R513"/>
      <c r="S513"/>
      <c r="T513"/>
      <c r="U513"/>
      <c r="V513"/>
      <c r="W513"/>
      <c r="X513"/>
      <c r="Y513"/>
      <c r="Z513"/>
      <c r="AA513"/>
      <c r="AB513"/>
    </row>
    <row r="514" spans="1:28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 s="64"/>
      <c r="Q514"/>
      <c r="R514"/>
      <c r="S514"/>
      <c r="T514"/>
      <c r="U514"/>
      <c r="V514"/>
      <c r="W514"/>
      <c r="X514"/>
      <c r="Y514"/>
      <c r="Z514"/>
      <c r="AA514"/>
      <c r="AB514"/>
    </row>
    <row r="515" spans="1:28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 s="64"/>
      <c r="Q515"/>
      <c r="R515"/>
      <c r="S515"/>
      <c r="T515"/>
      <c r="U515"/>
      <c r="V515"/>
      <c r="W515"/>
      <c r="X515"/>
      <c r="Y515"/>
      <c r="Z515"/>
      <c r="AA515"/>
      <c r="AB515"/>
    </row>
    <row r="516" spans="1:28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 s="64"/>
      <c r="Q516"/>
      <c r="R516"/>
      <c r="S516"/>
      <c r="T516"/>
      <c r="U516"/>
      <c r="V516"/>
      <c r="W516"/>
      <c r="X516"/>
      <c r="Y516"/>
      <c r="Z516"/>
      <c r="AA516"/>
      <c r="AB516"/>
    </row>
    <row r="517" spans="1:28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 s="64"/>
      <c r="Q517"/>
      <c r="R517"/>
      <c r="S517"/>
      <c r="T517"/>
      <c r="U517"/>
      <c r="V517"/>
      <c r="W517"/>
      <c r="X517"/>
      <c r="Y517"/>
      <c r="Z517"/>
      <c r="AA517"/>
      <c r="AB517"/>
    </row>
    <row r="518" spans="1:28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 s="64"/>
      <c r="Q518"/>
      <c r="R518"/>
      <c r="S518"/>
      <c r="T518"/>
      <c r="U518"/>
      <c r="V518"/>
      <c r="W518"/>
      <c r="X518"/>
      <c r="Y518"/>
      <c r="Z518"/>
      <c r="AA518"/>
      <c r="AB518"/>
    </row>
    <row r="519" spans="1:28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 s="64"/>
      <c r="Q519"/>
      <c r="R519"/>
      <c r="S519"/>
      <c r="T519"/>
      <c r="U519"/>
      <c r="V519"/>
      <c r="W519"/>
      <c r="X519"/>
      <c r="Y519"/>
      <c r="Z519"/>
      <c r="AA519"/>
      <c r="AB519"/>
    </row>
    <row r="520" spans="1:28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 s="64"/>
      <c r="Q520"/>
      <c r="R520"/>
      <c r="S520"/>
      <c r="T520"/>
      <c r="U520"/>
      <c r="V520"/>
      <c r="W520"/>
      <c r="X520"/>
      <c r="Y520"/>
      <c r="Z520"/>
      <c r="AA520"/>
      <c r="AB520"/>
    </row>
    <row r="521" spans="1:28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 s="64"/>
      <c r="Q521"/>
      <c r="R521"/>
      <c r="S521"/>
      <c r="T521"/>
      <c r="U521"/>
      <c r="V521"/>
      <c r="W521"/>
      <c r="X521"/>
      <c r="Y521"/>
      <c r="Z521"/>
      <c r="AA521"/>
      <c r="AB521"/>
    </row>
    <row r="522" spans="1:28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 s="64"/>
      <c r="Q522"/>
      <c r="R522"/>
      <c r="S522"/>
      <c r="T522"/>
      <c r="U522"/>
      <c r="V522"/>
      <c r="W522"/>
      <c r="X522"/>
      <c r="Y522"/>
      <c r="Z522"/>
      <c r="AA522"/>
      <c r="AB522"/>
    </row>
    <row r="523" spans="1:28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 s="64"/>
      <c r="Q523"/>
      <c r="R523"/>
      <c r="S523"/>
      <c r="T523"/>
      <c r="U523"/>
      <c r="V523"/>
      <c r="W523"/>
      <c r="X523"/>
      <c r="Y523"/>
      <c r="Z523"/>
      <c r="AA523"/>
      <c r="AB523"/>
    </row>
    <row r="524" spans="1:28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 s="64"/>
      <c r="Q524"/>
      <c r="R524"/>
      <c r="S524"/>
      <c r="T524"/>
      <c r="U524"/>
      <c r="V524"/>
      <c r="W524"/>
      <c r="X524"/>
      <c r="Y524"/>
      <c r="Z524"/>
      <c r="AA524"/>
      <c r="AB524"/>
    </row>
    <row r="525" spans="1:28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 s="64"/>
      <c r="Q525"/>
      <c r="R525"/>
      <c r="S525"/>
      <c r="T525"/>
      <c r="U525"/>
      <c r="V525"/>
      <c r="W525"/>
      <c r="X525"/>
      <c r="Y525"/>
      <c r="Z525"/>
      <c r="AA525"/>
      <c r="AB525"/>
    </row>
    <row r="526" spans="1:28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 s="64"/>
      <c r="Q526"/>
      <c r="R526"/>
      <c r="S526"/>
      <c r="T526"/>
      <c r="U526"/>
      <c r="V526"/>
      <c r="W526"/>
      <c r="X526"/>
      <c r="Y526"/>
      <c r="Z526"/>
      <c r="AA526"/>
      <c r="AB526"/>
    </row>
    <row r="527" spans="1:28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 s="64"/>
      <c r="Q527"/>
      <c r="R527"/>
      <c r="S527"/>
      <c r="T527"/>
      <c r="U527"/>
      <c r="V527"/>
      <c r="W527"/>
      <c r="X527"/>
      <c r="Y527"/>
      <c r="Z527"/>
      <c r="AA527"/>
      <c r="AB527"/>
    </row>
    <row r="528" spans="1:28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 s="64"/>
      <c r="Q528"/>
      <c r="R528"/>
      <c r="S528"/>
      <c r="T528"/>
      <c r="U528"/>
      <c r="V528"/>
      <c r="W528"/>
      <c r="X528"/>
      <c r="Y528"/>
      <c r="Z528"/>
      <c r="AA528"/>
      <c r="AB528"/>
    </row>
    <row r="529" spans="1:28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 s="64"/>
      <c r="Q529"/>
      <c r="R529"/>
      <c r="S529"/>
      <c r="T529"/>
      <c r="U529"/>
      <c r="V529"/>
      <c r="W529"/>
      <c r="X529"/>
      <c r="Y529"/>
      <c r="Z529"/>
      <c r="AA529"/>
      <c r="AB529"/>
    </row>
    <row r="530" spans="1:28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 s="64"/>
      <c r="Q530"/>
      <c r="R530"/>
      <c r="S530"/>
      <c r="T530"/>
      <c r="U530"/>
      <c r="V530"/>
      <c r="W530"/>
      <c r="X530"/>
      <c r="Y530"/>
      <c r="Z530"/>
      <c r="AA530"/>
      <c r="AB530"/>
    </row>
    <row r="531" spans="1:28" customFormat="1" ht="15" x14ac:dyDescent="0.25">
      <c r="P531" s="64"/>
    </row>
    <row r="532" spans="1:28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 s="64"/>
      <c r="Q532"/>
      <c r="R532"/>
      <c r="S532"/>
      <c r="T532"/>
      <c r="U532"/>
      <c r="V532"/>
      <c r="W532"/>
      <c r="X532"/>
      <c r="Y532"/>
      <c r="Z532"/>
      <c r="AA532"/>
      <c r="AB532"/>
    </row>
    <row r="533" spans="1:28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 s="64"/>
      <c r="Q533"/>
      <c r="R533"/>
      <c r="S533"/>
      <c r="T533"/>
      <c r="U533"/>
      <c r="V533"/>
      <c r="W533"/>
      <c r="X533"/>
      <c r="Y533"/>
      <c r="Z533"/>
      <c r="AA533"/>
      <c r="AB533"/>
    </row>
    <row r="534" spans="1:28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 s="64"/>
      <c r="Q534"/>
      <c r="R534"/>
      <c r="S534"/>
      <c r="T534"/>
      <c r="U534"/>
      <c r="V534"/>
      <c r="W534"/>
      <c r="X534"/>
      <c r="Y534"/>
      <c r="Z534"/>
      <c r="AA534"/>
      <c r="AB534"/>
    </row>
    <row r="535" spans="1:28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 s="64"/>
      <c r="Q535"/>
      <c r="R535"/>
      <c r="S535"/>
      <c r="T535"/>
      <c r="U535"/>
      <c r="V535"/>
      <c r="W535"/>
      <c r="X535"/>
      <c r="Y535"/>
      <c r="Z535"/>
      <c r="AA535"/>
      <c r="AB535"/>
    </row>
    <row r="536" spans="1:28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 s="64"/>
      <c r="Q536"/>
      <c r="R536"/>
      <c r="S536"/>
      <c r="T536"/>
      <c r="U536"/>
      <c r="V536"/>
      <c r="W536"/>
      <c r="X536"/>
      <c r="Y536"/>
      <c r="Z536"/>
      <c r="AA536"/>
      <c r="AB536"/>
    </row>
    <row r="537" spans="1:28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 s="64"/>
      <c r="Q537"/>
      <c r="R537"/>
      <c r="S537"/>
      <c r="T537"/>
      <c r="U537"/>
      <c r="V537"/>
      <c r="W537"/>
      <c r="X537"/>
      <c r="Y537"/>
      <c r="Z537"/>
      <c r="AA537"/>
      <c r="AB537"/>
    </row>
    <row r="538" spans="1:28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 s="64"/>
      <c r="Q538"/>
      <c r="R538"/>
      <c r="S538"/>
      <c r="T538"/>
      <c r="U538"/>
      <c r="V538"/>
      <c r="W538"/>
      <c r="X538"/>
      <c r="Y538"/>
      <c r="Z538"/>
      <c r="AA538"/>
      <c r="AB538"/>
    </row>
    <row r="539" spans="1:28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 s="64"/>
      <c r="Q539"/>
      <c r="R539"/>
      <c r="S539"/>
      <c r="T539"/>
      <c r="U539"/>
      <c r="V539"/>
      <c r="W539"/>
      <c r="X539"/>
      <c r="Y539"/>
      <c r="Z539"/>
      <c r="AA539"/>
      <c r="AB539"/>
    </row>
    <row r="540" spans="1:28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 s="64"/>
      <c r="Q540"/>
      <c r="R540"/>
      <c r="S540"/>
      <c r="T540"/>
      <c r="U540"/>
      <c r="V540"/>
      <c r="W540"/>
      <c r="X540"/>
      <c r="Y540"/>
      <c r="Z540"/>
      <c r="AA540"/>
      <c r="AB540"/>
    </row>
    <row r="541" spans="1:28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 s="64"/>
      <c r="Q541"/>
      <c r="R541"/>
      <c r="S541"/>
      <c r="T541"/>
      <c r="U541"/>
      <c r="V541"/>
      <c r="W541"/>
      <c r="X541"/>
      <c r="Y541"/>
      <c r="Z541"/>
      <c r="AA541"/>
      <c r="AB541"/>
    </row>
    <row r="542" spans="1:28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 s="64"/>
      <c r="Q542"/>
      <c r="R542"/>
      <c r="S542"/>
      <c r="T542"/>
      <c r="U542"/>
      <c r="V542"/>
      <c r="W542"/>
      <c r="X542"/>
      <c r="Y542"/>
      <c r="Z542"/>
      <c r="AA542"/>
      <c r="AB542"/>
    </row>
    <row r="543" spans="1:28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 s="64"/>
      <c r="Q543"/>
      <c r="R543"/>
      <c r="S543"/>
      <c r="T543"/>
      <c r="U543"/>
      <c r="V543"/>
      <c r="W543"/>
      <c r="X543"/>
      <c r="Y543"/>
      <c r="Z543"/>
      <c r="AA543"/>
      <c r="AB543"/>
    </row>
    <row r="544" spans="1:28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 s="64"/>
      <c r="Q544"/>
      <c r="R544"/>
      <c r="S544"/>
      <c r="T544"/>
      <c r="U544"/>
      <c r="V544"/>
      <c r="W544"/>
      <c r="X544"/>
      <c r="Y544"/>
      <c r="Z544"/>
      <c r="AA544"/>
      <c r="AB544"/>
    </row>
    <row r="545" spans="1:28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 s="64"/>
      <c r="Q545"/>
      <c r="R545"/>
      <c r="S545"/>
      <c r="T545"/>
      <c r="U545"/>
      <c r="V545"/>
      <c r="W545"/>
      <c r="X545"/>
      <c r="Y545"/>
      <c r="Z545"/>
      <c r="AA545"/>
      <c r="AB545"/>
    </row>
    <row r="546" spans="1:28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 s="64"/>
      <c r="Q546"/>
      <c r="R546"/>
      <c r="S546"/>
      <c r="T546"/>
      <c r="U546"/>
      <c r="V546"/>
      <c r="W546"/>
      <c r="X546"/>
      <c r="Y546"/>
      <c r="Z546"/>
      <c r="AA546"/>
      <c r="AB546"/>
    </row>
    <row r="547" spans="1:28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 s="64"/>
      <c r="Q547"/>
      <c r="R547"/>
      <c r="S547"/>
      <c r="T547"/>
      <c r="U547"/>
      <c r="V547"/>
      <c r="W547"/>
      <c r="X547"/>
      <c r="Y547"/>
      <c r="Z547"/>
      <c r="AA547"/>
      <c r="AB547"/>
    </row>
    <row r="548" spans="1:28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 s="64"/>
      <c r="Q548"/>
      <c r="R548"/>
      <c r="S548"/>
      <c r="T548"/>
      <c r="U548"/>
      <c r="V548"/>
      <c r="W548"/>
      <c r="X548"/>
      <c r="Y548"/>
      <c r="Z548"/>
      <c r="AA548"/>
      <c r="AB548"/>
    </row>
    <row r="549" spans="1:28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 s="64"/>
      <c r="Q549"/>
      <c r="R549"/>
      <c r="S549"/>
      <c r="T549"/>
      <c r="U549"/>
      <c r="V549"/>
      <c r="W549"/>
      <c r="X549"/>
      <c r="Y549"/>
      <c r="Z549"/>
      <c r="AA549"/>
      <c r="AB549"/>
    </row>
    <row r="550" spans="1:28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 s="64"/>
      <c r="Q550"/>
      <c r="R550"/>
      <c r="S550"/>
      <c r="T550"/>
      <c r="U550"/>
      <c r="V550"/>
      <c r="W550"/>
      <c r="X550"/>
      <c r="Y550"/>
      <c r="Z550"/>
      <c r="AA550"/>
      <c r="AB550"/>
    </row>
    <row r="551" spans="1:28" customFormat="1" ht="15" x14ac:dyDescent="0.25">
      <c r="P551" s="64"/>
    </row>
    <row r="552" spans="1:28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 s="64"/>
      <c r="Q552"/>
      <c r="R552"/>
      <c r="S552"/>
      <c r="T552"/>
      <c r="U552"/>
      <c r="V552"/>
      <c r="W552"/>
      <c r="X552"/>
      <c r="Y552"/>
      <c r="Z552"/>
      <c r="AA552"/>
      <c r="AB552"/>
    </row>
    <row r="553" spans="1:28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 s="64"/>
      <c r="Q553"/>
      <c r="R553"/>
      <c r="S553"/>
      <c r="T553"/>
      <c r="U553"/>
      <c r="V553"/>
      <c r="W553"/>
      <c r="X553"/>
      <c r="Y553"/>
      <c r="Z553"/>
      <c r="AA553"/>
      <c r="AB553"/>
    </row>
    <row r="554" spans="1:28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 s="64"/>
      <c r="Q554"/>
      <c r="R554"/>
      <c r="S554"/>
      <c r="T554"/>
      <c r="U554"/>
      <c r="V554"/>
      <c r="W554"/>
      <c r="X554"/>
      <c r="Y554"/>
      <c r="Z554"/>
      <c r="AA554"/>
      <c r="AB554"/>
    </row>
    <row r="555" spans="1:28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 s="64"/>
      <c r="Q555"/>
      <c r="R555"/>
      <c r="S555"/>
      <c r="T555"/>
      <c r="U555"/>
      <c r="V555"/>
      <c r="W555"/>
      <c r="X555"/>
      <c r="Y555"/>
      <c r="Z555"/>
      <c r="AA555"/>
      <c r="AB555"/>
    </row>
    <row r="556" spans="1:28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 s="64"/>
      <c r="Q556"/>
      <c r="R556"/>
      <c r="S556"/>
      <c r="T556"/>
      <c r="U556"/>
      <c r="V556"/>
      <c r="W556"/>
      <c r="X556"/>
      <c r="Y556"/>
      <c r="Z556"/>
      <c r="AA556"/>
      <c r="AB556"/>
    </row>
    <row r="557" spans="1:28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 s="64"/>
      <c r="Q557"/>
      <c r="R557"/>
      <c r="S557"/>
      <c r="T557"/>
      <c r="U557"/>
      <c r="V557"/>
      <c r="W557"/>
      <c r="X557"/>
      <c r="Y557"/>
      <c r="Z557"/>
      <c r="AA557"/>
      <c r="AB557"/>
    </row>
    <row r="558" spans="1:28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 s="64"/>
      <c r="Q558"/>
      <c r="R558"/>
      <c r="S558"/>
      <c r="T558"/>
      <c r="U558"/>
      <c r="V558"/>
      <c r="W558"/>
      <c r="X558"/>
      <c r="Y558"/>
      <c r="Z558"/>
      <c r="AA558"/>
      <c r="AB558"/>
    </row>
    <row r="559" spans="1:28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 s="64"/>
      <c r="Q559"/>
      <c r="R559"/>
      <c r="S559"/>
      <c r="T559"/>
      <c r="U559"/>
      <c r="V559"/>
      <c r="W559"/>
      <c r="X559"/>
      <c r="Y559"/>
      <c r="Z559"/>
      <c r="AA559"/>
      <c r="AB559"/>
    </row>
    <row r="560" spans="1:28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 s="64"/>
      <c r="Q560"/>
      <c r="R560"/>
      <c r="S560"/>
      <c r="T560"/>
      <c r="U560"/>
      <c r="V560"/>
      <c r="W560"/>
      <c r="X560"/>
      <c r="Y560"/>
      <c r="Z560"/>
      <c r="AA560"/>
      <c r="AB560"/>
    </row>
    <row r="561" spans="1:28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 s="64"/>
      <c r="Q561"/>
      <c r="R561"/>
      <c r="S561"/>
      <c r="T561"/>
      <c r="U561"/>
      <c r="V561"/>
      <c r="W561"/>
      <c r="X561"/>
      <c r="Y561"/>
      <c r="Z561"/>
      <c r="AA561"/>
      <c r="AB561"/>
    </row>
    <row r="562" spans="1:28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 s="64"/>
      <c r="Q562"/>
      <c r="R562"/>
      <c r="S562"/>
      <c r="T562"/>
      <c r="U562"/>
      <c r="V562"/>
      <c r="W562"/>
      <c r="X562"/>
      <c r="Y562"/>
      <c r="Z562"/>
      <c r="AA562"/>
      <c r="AB562"/>
    </row>
    <row r="563" spans="1:28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 s="64"/>
      <c r="Q563"/>
      <c r="R563"/>
      <c r="S563"/>
      <c r="T563"/>
      <c r="U563"/>
      <c r="V563"/>
      <c r="W563"/>
      <c r="X563"/>
      <c r="Y563"/>
      <c r="Z563"/>
      <c r="AA563"/>
      <c r="AB563"/>
    </row>
    <row r="564" spans="1:28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 s="64"/>
      <c r="Q564"/>
      <c r="R564"/>
      <c r="S564"/>
      <c r="T564"/>
      <c r="U564"/>
      <c r="V564"/>
      <c r="W564"/>
      <c r="X564"/>
      <c r="Y564"/>
      <c r="Z564"/>
      <c r="AA564"/>
      <c r="AB564"/>
    </row>
    <row r="565" spans="1:28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 s="64"/>
      <c r="Q565"/>
      <c r="R565"/>
      <c r="S565"/>
      <c r="T565"/>
      <c r="U565"/>
      <c r="V565"/>
      <c r="W565"/>
      <c r="X565"/>
      <c r="Y565"/>
      <c r="Z565"/>
      <c r="AA565"/>
      <c r="AB565"/>
    </row>
    <row r="566" spans="1:28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 s="64"/>
      <c r="Q566"/>
      <c r="R566"/>
      <c r="S566"/>
      <c r="T566"/>
      <c r="U566"/>
      <c r="V566"/>
      <c r="W566"/>
      <c r="X566"/>
      <c r="Y566"/>
      <c r="Z566"/>
      <c r="AA566"/>
      <c r="AB566"/>
    </row>
    <row r="567" spans="1:28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 s="64"/>
      <c r="Q567"/>
      <c r="R567"/>
      <c r="S567"/>
      <c r="T567"/>
      <c r="U567"/>
      <c r="V567"/>
      <c r="W567"/>
      <c r="X567"/>
      <c r="Y567"/>
      <c r="Z567"/>
      <c r="AA567"/>
      <c r="AB567"/>
    </row>
    <row r="568" spans="1:28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 s="64"/>
      <c r="Q568"/>
      <c r="R568"/>
      <c r="S568"/>
      <c r="T568"/>
      <c r="U568"/>
      <c r="V568"/>
      <c r="W568"/>
      <c r="X568"/>
      <c r="Y568"/>
      <c r="Z568"/>
      <c r="AA568"/>
      <c r="AB568"/>
    </row>
    <row r="569" spans="1:28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 s="64"/>
      <c r="Q569"/>
      <c r="R569"/>
      <c r="S569"/>
      <c r="T569"/>
      <c r="U569"/>
      <c r="V569"/>
      <c r="W569"/>
      <c r="X569"/>
      <c r="Y569"/>
      <c r="Z569"/>
      <c r="AA569"/>
      <c r="AB569"/>
    </row>
    <row r="570" spans="1:28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 s="64"/>
      <c r="Q570"/>
      <c r="R570"/>
      <c r="S570"/>
      <c r="T570"/>
      <c r="U570"/>
      <c r="V570"/>
      <c r="W570"/>
      <c r="X570"/>
      <c r="Y570"/>
      <c r="Z570"/>
      <c r="AA570"/>
      <c r="AB570"/>
    </row>
    <row r="571" spans="1:28" customFormat="1" ht="15" x14ac:dyDescent="0.25">
      <c r="P571" s="64"/>
    </row>
    <row r="572" spans="1:28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 s="64"/>
      <c r="Q572"/>
      <c r="R572"/>
      <c r="S572"/>
      <c r="T572"/>
      <c r="U572"/>
      <c r="V572"/>
      <c r="W572"/>
      <c r="X572"/>
      <c r="Y572"/>
      <c r="Z572"/>
      <c r="AA572"/>
      <c r="AB572"/>
    </row>
    <row r="573" spans="1:28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 s="64"/>
      <c r="Q573"/>
      <c r="R573"/>
      <c r="S573"/>
      <c r="T573"/>
      <c r="U573"/>
      <c r="V573"/>
      <c r="W573"/>
      <c r="X573"/>
      <c r="Y573"/>
      <c r="Z573"/>
      <c r="AA573"/>
      <c r="AB573"/>
    </row>
    <row r="574" spans="1:28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 s="64"/>
      <c r="Q574"/>
      <c r="R574"/>
      <c r="S574"/>
      <c r="T574"/>
      <c r="U574"/>
      <c r="V574"/>
      <c r="W574"/>
      <c r="X574"/>
      <c r="Y574"/>
      <c r="Z574"/>
      <c r="AA574"/>
      <c r="AB574"/>
    </row>
    <row r="575" spans="1:28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 s="64"/>
      <c r="Q575"/>
      <c r="R575"/>
      <c r="S575"/>
      <c r="T575"/>
      <c r="U575"/>
      <c r="V575"/>
      <c r="W575"/>
      <c r="X575"/>
      <c r="Y575"/>
      <c r="Z575"/>
      <c r="AA575"/>
      <c r="AB575"/>
    </row>
    <row r="576" spans="1:28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 s="64"/>
      <c r="Q576"/>
      <c r="R576"/>
      <c r="S576"/>
      <c r="T576"/>
      <c r="U576"/>
      <c r="V576"/>
      <c r="W576"/>
      <c r="X576"/>
      <c r="Y576"/>
      <c r="Z576"/>
      <c r="AA576"/>
      <c r="AB576"/>
    </row>
    <row r="577" spans="1:28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 s="64"/>
      <c r="Q577"/>
      <c r="R577"/>
      <c r="S577"/>
      <c r="T577"/>
      <c r="U577"/>
      <c r="V577"/>
      <c r="W577"/>
      <c r="X577"/>
      <c r="Y577"/>
      <c r="Z577"/>
      <c r="AA577"/>
      <c r="AB577"/>
    </row>
    <row r="578" spans="1:28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 s="64"/>
      <c r="Q578"/>
      <c r="R578"/>
      <c r="S578"/>
      <c r="T578"/>
      <c r="U578"/>
      <c r="V578"/>
      <c r="W578"/>
      <c r="X578"/>
      <c r="Y578"/>
      <c r="Z578"/>
      <c r="AA578"/>
      <c r="AB578"/>
    </row>
    <row r="579" spans="1:28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 s="64"/>
      <c r="Q579"/>
      <c r="R579"/>
      <c r="S579"/>
      <c r="T579"/>
      <c r="U579"/>
      <c r="V579"/>
      <c r="W579"/>
      <c r="X579"/>
      <c r="Y579"/>
      <c r="Z579"/>
      <c r="AA579"/>
      <c r="AB579"/>
    </row>
    <row r="580" spans="1:28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 s="64"/>
      <c r="Q580"/>
      <c r="R580"/>
      <c r="S580"/>
      <c r="T580"/>
      <c r="U580"/>
      <c r="V580"/>
      <c r="W580"/>
      <c r="X580"/>
      <c r="Y580"/>
      <c r="Z580"/>
      <c r="AA580"/>
      <c r="AB580"/>
    </row>
    <row r="581" spans="1:28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 s="64"/>
      <c r="Q581"/>
      <c r="R581"/>
      <c r="S581"/>
      <c r="T581"/>
      <c r="U581"/>
      <c r="V581"/>
      <c r="W581"/>
      <c r="X581"/>
      <c r="Y581"/>
      <c r="Z581"/>
      <c r="AA581"/>
      <c r="AB581"/>
    </row>
    <row r="582" spans="1:28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 s="64"/>
      <c r="Q582"/>
      <c r="R582"/>
      <c r="S582"/>
      <c r="T582"/>
      <c r="U582"/>
      <c r="V582"/>
      <c r="W582"/>
      <c r="X582"/>
      <c r="Y582"/>
      <c r="Z582"/>
      <c r="AA582"/>
      <c r="AB582"/>
    </row>
    <row r="583" spans="1:28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 s="64"/>
      <c r="Q583"/>
      <c r="R583"/>
      <c r="S583"/>
      <c r="T583"/>
      <c r="U583"/>
      <c r="V583"/>
      <c r="W583"/>
      <c r="X583"/>
      <c r="Y583"/>
      <c r="Z583"/>
      <c r="AA583"/>
      <c r="AB583"/>
    </row>
    <row r="584" spans="1:28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 s="64"/>
      <c r="Q584"/>
      <c r="R584"/>
      <c r="S584"/>
      <c r="T584"/>
      <c r="U584"/>
      <c r="V584"/>
      <c r="W584"/>
      <c r="X584"/>
      <c r="Y584"/>
      <c r="Z584"/>
      <c r="AA584"/>
      <c r="AB584"/>
    </row>
    <row r="585" spans="1:28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 s="64"/>
      <c r="Q585"/>
      <c r="R585"/>
      <c r="S585"/>
      <c r="T585"/>
      <c r="U585"/>
      <c r="V585"/>
      <c r="W585"/>
      <c r="X585"/>
      <c r="Y585"/>
      <c r="Z585"/>
      <c r="AA585"/>
      <c r="AB585"/>
    </row>
    <row r="586" spans="1:28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 s="64"/>
      <c r="Q586"/>
      <c r="R586"/>
      <c r="S586"/>
      <c r="T586"/>
      <c r="U586"/>
      <c r="V586"/>
      <c r="W586"/>
      <c r="X586"/>
      <c r="Y586"/>
      <c r="Z586"/>
      <c r="AA586"/>
      <c r="AB586"/>
    </row>
    <row r="587" spans="1:28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 s="64"/>
      <c r="Q587"/>
      <c r="R587"/>
      <c r="S587"/>
      <c r="T587"/>
      <c r="U587"/>
      <c r="V587"/>
      <c r="W587"/>
      <c r="X587"/>
      <c r="Y587"/>
      <c r="Z587"/>
      <c r="AA587"/>
      <c r="AB587"/>
    </row>
    <row r="588" spans="1:28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 s="64"/>
      <c r="Q588"/>
      <c r="R588"/>
      <c r="S588"/>
      <c r="T588"/>
      <c r="U588"/>
      <c r="V588"/>
      <c r="W588"/>
      <c r="X588"/>
      <c r="Y588"/>
      <c r="Z588"/>
      <c r="AA588"/>
      <c r="AB588"/>
    </row>
    <row r="589" spans="1:28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 s="64"/>
      <c r="Q589"/>
      <c r="R589"/>
      <c r="S589"/>
      <c r="T589"/>
      <c r="U589"/>
      <c r="V589"/>
      <c r="W589"/>
      <c r="X589"/>
      <c r="Y589"/>
      <c r="Z589"/>
      <c r="AA589"/>
      <c r="AB589"/>
    </row>
    <row r="590" spans="1:28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 s="64"/>
      <c r="Q590"/>
      <c r="R590"/>
      <c r="S590"/>
      <c r="T590"/>
      <c r="U590"/>
      <c r="V590"/>
      <c r="W590"/>
      <c r="X590"/>
      <c r="Y590"/>
      <c r="Z590"/>
      <c r="AA590"/>
      <c r="AB590"/>
    </row>
    <row r="591" spans="1:28" customFormat="1" ht="15" x14ac:dyDescent="0.25">
      <c r="P591" s="64"/>
    </row>
    <row r="592" spans="1:28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 s="64"/>
      <c r="Q592"/>
      <c r="R592"/>
      <c r="S592"/>
      <c r="T592"/>
      <c r="U592"/>
      <c r="V592"/>
      <c r="W592"/>
      <c r="X592"/>
      <c r="Y592"/>
      <c r="Z592"/>
      <c r="AA592"/>
      <c r="AB592"/>
    </row>
    <row r="593" spans="1:28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 s="64"/>
      <c r="Q593"/>
      <c r="R593"/>
      <c r="S593"/>
      <c r="T593"/>
      <c r="U593"/>
      <c r="V593"/>
      <c r="W593"/>
      <c r="X593"/>
      <c r="Y593"/>
      <c r="Z593"/>
      <c r="AA593"/>
      <c r="AB593"/>
    </row>
    <row r="594" spans="1:28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 s="64"/>
      <c r="Q594"/>
      <c r="R594"/>
      <c r="S594"/>
      <c r="T594"/>
      <c r="U594"/>
      <c r="V594"/>
      <c r="W594"/>
      <c r="X594"/>
      <c r="Y594"/>
      <c r="Z594"/>
      <c r="AA594"/>
      <c r="AB594"/>
    </row>
    <row r="595" spans="1:28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 s="64"/>
      <c r="Q595"/>
      <c r="R595"/>
      <c r="S595"/>
      <c r="T595"/>
      <c r="U595"/>
      <c r="V595"/>
      <c r="W595"/>
      <c r="X595"/>
      <c r="Y595"/>
      <c r="Z595"/>
      <c r="AA595"/>
      <c r="AB595"/>
    </row>
    <row r="596" spans="1:28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 s="64"/>
      <c r="Q596"/>
      <c r="R596"/>
      <c r="S596"/>
      <c r="T596"/>
      <c r="U596"/>
      <c r="V596"/>
      <c r="W596"/>
      <c r="X596"/>
      <c r="Y596"/>
      <c r="Z596"/>
      <c r="AA596"/>
      <c r="AB596"/>
    </row>
    <row r="597" spans="1:28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 s="64"/>
      <c r="Q597"/>
      <c r="R597"/>
      <c r="S597"/>
      <c r="T597"/>
      <c r="U597"/>
      <c r="V597"/>
      <c r="W597"/>
      <c r="X597"/>
      <c r="Y597"/>
      <c r="Z597"/>
      <c r="AA597"/>
      <c r="AB597"/>
    </row>
    <row r="598" spans="1:28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 s="64"/>
      <c r="Q598"/>
      <c r="R598"/>
      <c r="S598"/>
      <c r="T598"/>
      <c r="U598"/>
      <c r="V598"/>
      <c r="W598"/>
      <c r="X598"/>
      <c r="Y598"/>
      <c r="Z598"/>
      <c r="AA598"/>
      <c r="AB598"/>
    </row>
    <row r="599" spans="1:28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 s="64"/>
      <c r="Q599"/>
      <c r="R599"/>
      <c r="S599"/>
      <c r="T599"/>
      <c r="U599"/>
      <c r="V599"/>
      <c r="W599"/>
      <c r="X599"/>
      <c r="Y599"/>
      <c r="Z599"/>
      <c r="AA599"/>
      <c r="AB599"/>
    </row>
    <row r="600" spans="1:28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 s="64"/>
      <c r="Q600"/>
      <c r="R600"/>
      <c r="S600"/>
      <c r="T600"/>
      <c r="U600"/>
      <c r="V600"/>
      <c r="W600"/>
      <c r="X600"/>
      <c r="Y600"/>
      <c r="Z600"/>
      <c r="AA600"/>
      <c r="AB600"/>
    </row>
    <row r="601" spans="1:28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 s="64"/>
      <c r="Q601"/>
      <c r="R601"/>
      <c r="S601"/>
      <c r="T601"/>
      <c r="U601"/>
      <c r="V601"/>
      <c r="W601"/>
      <c r="X601"/>
      <c r="Y601"/>
      <c r="Z601"/>
      <c r="AA601"/>
      <c r="AB601"/>
    </row>
    <row r="602" spans="1:28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 s="64"/>
      <c r="Q602"/>
      <c r="R602"/>
      <c r="S602"/>
      <c r="T602"/>
      <c r="U602"/>
      <c r="V602"/>
      <c r="W602"/>
      <c r="X602"/>
      <c r="Y602"/>
      <c r="Z602"/>
      <c r="AA602"/>
      <c r="AB602"/>
    </row>
    <row r="603" spans="1:28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 s="64"/>
      <c r="Q603"/>
      <c r="R603"/>
      <c r="S603"/>
      <c r="T603"/>
      <c r="U603"/>
      <c r="V603"/>
      <c r="W603"/>
      <c r="X603"/>
      <c r="Y603"/>
      <c r="Z603"/>
      <c r="AA603"/>
      <c r="AB603"/>
    </row>
    <row r="604" spans="1:28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 s="64"/>
      <c r="Q604"/>
      <c r="R604"/>
      <c r="S604"/>
      <c r="T604"/>
      <c r="U604"/>
      <c r="V604"/>
      <c r="W604"/>
      <c r="X604"/>
      <c r="Y604"/>
      <c r="Z604"/>
      <c r="AA604"/>
      <c r="AB604"/>
    </row>
    <row r="605" spans="1:28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 s="64"/>
      <c r="Q605"/>
      <c r="R605"/>
      <c r="S605"/>
      <c r="T605"/>
      <c r="U605"/>
      <c r="V605"/>
      <c r="W605"/>
      <c r="X605"/>
      <c r="Y605"/>
      <c r="Z605"/>
      <c r="AA605"/>
      <c r="AB605"/>
    </row>
    <row r="606" spans="1:28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 s="64"/>
      <c r="Q606"/>
      <c r="R606"/>
      <c r="S606"/>
      <c r="T606"/>
      <c r="U606"/>
      <c r="V606"/>
      <c r="W606"/>
      <c r="X606"/>
      <c r="Y606"/>
      <c r="Z606"/>
      <c r="AA606"/>
      <c r="AB606"/>
    </row>
    <row r="607" spans="1:28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 s="64"/>
      <c r="Q607"/>
      <c r="R607"/>
      <c r="S607"/>
      <c r="T607"/>
      <c r="U607"/>
      <c r="V607"/>
      <c r="W607"/>
      <c r="X607"/>
      <c r="Y607"/>
      <c r="Z607"/>
      <c r="AA607"/>
      <c r="AB607"/>
    </row>
    <row r="608" spans="1:28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 s="64"/>
      <c r="Q608"/>
      <c r="R608"/>
      <c r="S608"/>
      <c r="T608"/>
      <c r="U608"/>
      <c r="V608"/>
      <c r="W608"/>
      <c r="X608"/>
      <c r="Y608"/>
      <c r="Z608"/>
      <c r="AA608"/>
      <c r="AB608"/>
    </row>
    <row r="609" spans="1:28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 s="64"/>
      <c r="Q609"/>
      <c r="R609"/>
      <c r="S609"/>
      <c r="T609"/>
      <c r="U609"/>
      <c r="V609"/>
      <c r="W609"/>
      <c r="X609"/>
      <c r="Y609"/>
      <c r="Z609"/>
      <c r="AA609"/>
      <c r="AB609"/>
    </row>
    <row r="610" spans="1:28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 s="64"/>
      <c r="Q610"/>
      <c r="R610"/>
      <c r="S610"/>
      <c r="T610"/>
      <c r="U610"/>
      <c r="V610"/>
      <c r="W610"/>
      <c r="X610"/>
      <c r="Y610"/>
      <c r="Z610"/>
      <c r="AA610"/>
      <c r="AB610"/>
    </row>
    <row r="611" spans="1:28" customFormat="1" ht="15" x14ac:dyDescent="0.25">
      <c r="P611" s="64"/>
    </row>
    <row r="612" spans="1:28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 s="64"/>
      <c r="Q612"/>
      <c r="R612"/>
      <c r="S612"/>
      <c r="T612"/>
      <c r="U612"/>
      <c r="V612"/>
      <c r="W612"/>
      <c r="X612"/>
      <c r="Y612"/>
      <c r="Z612"/>
      <c r="AA612"/>
      <c r="AB612"/>
    </row>
    <row r="613" spans="1:28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 s="64"/>
      <c r="Q613"/>
      <c r="R613"/>
      <c r="S613"/>
      <c r="T613"/>
      <c r="U613"/>
      <c r="V613"/>
      <c r="W613"/>
      <c r="X613"/>
      <c r="Y613"/>
      <c r="Z613"/>
      <c r="AA613"/>
      <c r="AB613"/>
    </row>
    <row r="614" spans="1:28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 s="64"/>
      <c r="Q614"/>
      <c r="R614"/>
      <c r="S614"/>
      <c r="T614"/>
      <c r="U614"/>
      <c r="V614"/>
      <c r="W614"/>
      <c r="X614"/>
      <c r="Y614"/>
      <c r="Z614"/>
      <c r="AA614"/>
      <c r="AB614"/>
    </row>
    <row r="615" spans="1:28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 s="64"/>
      <c r="Q615"/>
      <c r="R615"/>
      <c r="S615"/>
      <c r="T615"/>
      <c r="U615"/>
      <c r="V615"/>
      <c r="W615"/>
      <c r="X615"/>
      <c r="Y615"/>
      <c r="Z615"/>
      <c r="AA615"/>
      <c r="AB615"/>
    </row>
    <row r="616" spans="1:28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 s="64"/>
      <c r="Q616"/>
      <c r="R616"/>
      <c r="S616"/>
      <c r="T616"/>
      <c r="U616"/>
      <c r="V616"/>
      <c r="W616"/>
      <c r="X616"/>
      <c r="Y616"/>
      <c r="Z616"/>
      <c r="AA616"/>
      <c r="AB616"/>
    </row>
    <row r="617" spans="1:28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 s="64"/>
      <c r="Q617"/>
      <c r="R617"/>
      <c r="S617"/>
      <c r="T617"/>
      <c r="U617"/>
      <c r="V617"/>
      <c r="W617"/>
      <c r="X617"/>
      <c r="Y617"/>
      <c r="Z617"/>
      <c r="AA617"/>
      <c r="AB617"/>
    </row>
    <row r="618" spans="1:28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 s="64"/>
      <c r="Q618"/>
      <c r="R618"/>
      <c r="S618"/>
      <c r="T618"/>
      <c r="U618"/>
      <c r="V618"/>
      <c r="W618"/>
      <c r="X618"/>
      <c r="Y618"/>
      <c r="Z618"/>
      <c r="AA618"/>
      <c r="AB618"/>
    </row>
    <row r="619" spans="1:28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 s="64"/>
      <c r="Q619"/>
      <c r="R619"/>
      <c r="S619"/>
      <c r="T619"/>
      <c r="U619"/>
      <c r="V619"/>
      <c r="W619"/>
      <c r="X619"/>
      <c r="Y619"/>
      <c r="Z619"/>
      <c r="AA619"/>
      <c r="AB619"/>
    </row>
    <row r="620" spans="1:28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 s="64"/>
      <c r="Q620"/>
      <c r="R620"/>
      <c r="S620"/>
      <c r="T620"/>
      <c r="U620"/>
      <c r="V620"/>
      <c r="W620"/>
      <c r="X620"/>
      <c r="Y620"/>
      <c r="Z620"/>
      <c r="AA620"/>
      <c r="AB620"/>
    </row>
    <row r="621" spans="1:28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 s="64"/>
      <c r="Q621"/>
      <c r="R621"/>
      <c r="S621"/>
      <c r="T621"/>
      <c r="U621"/>
      <c r="V621"/>
      <c r="W621"/>
      <c r="X621"/>
      <c r="Y621"/>
      <c r="Z621"/>
      <c r="AA621"/>
      <c r="AB621"/>
    </row>
    <row r="622" spans="1:28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 s="64"/>
      <c r="Q622"/>
      <c r="R622"/>
      <c r="S622"/>
      <c r="T622"/>
      <c r="U622"/>
      <c r="V622"/>
      <c r="W622"/>
      <c r="X622"/>
      <c r="Y622"/>
      <c r="Z622"/>
      <c r="AA622"/>
      <c r="AB622"/>
    </row>
    <row r="623" spans="1:28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 s="64"/>
      <c r="Q623"/>
      <c r="R623"/>
      <c r="S623"/>
      <c r="T623"/>
      <c r="U623"/>
      <c r="V623"/>
      <c r="W623"/>
      <c r="X623"/>
      <c r="Y623"/>
      <c r="Z623"/>
      <c r="AA623"/>
      <c r="AB623"/>
    </row>
    <row r="624" spans="1:28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 s="64"/>
      <c r="Q624"/>
      <c r="R624"/>
      <c r="S624"/>
      <c r="T624"/>
      <c r="U624"/>
      <c r="V624"/>
      <c r="W624"/>
      <c r="X624"/>
      <c r="Y624"/>
      <c r="Z624"/>
      <c r="AA624"/>
      <c r="AB624"/>
    </row>
    <row r="625" spans="1:28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 s="64"/>
      <c r="Q625"/>
      <c r="R625"/>
      <c r="S625"/>
      <c r="T625"/>
      <c r="U625"/>
      <c r="V625"/>
      <c r="W625"/>
      <c r="X625"/>
      <c r="Y625"/>
      <c r="Z625"/>
      <c r="AA625"/>
      <c r="AB625"/>
    </row>
    <row r="626" spans="1:28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 s="64"/>
      <c r="Q626"/>
      <c r="R626"/>
      <c r="S626"/>
      <c r="T626"/>
      <c r="U626"/>
      <c r="V626"/>
      <c r="W626"/>
      <c r="X626"/>
      <c r="Y626"/>
      <c r="Z626"/>
      <c r="AA626"/>
      <c r="AB626"/>
    </row>
    <row r="627" spans="1:28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 s="64"/>
      <c r="Q627"/>
      <c r="R627"/>
      <c r="S627"/>
      <c r="T627"/>
      <c r="U627"/>
      <c r="V627"/>
      <c r="W627"/>
      <c r="X627"/>
      <c r="Y627"/>
      <c r="Z627"/>
      <c r="AA627"/>
      <c r="AB627"/>
    </row>
    <row r="628" spans="1:28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 s="64"/>
      <c r="Q628"/>
      <c r="R628"/>
      <c r="S628"/>
      <c r="T628"/>
      <c r="U628"/>
      <c r="V628"/>
      <c r="W628"/>
      <c r="X628"/>
      <c r="Y628"/>
      <c r="Z628"/>
      <c r="AA628"/>
      <c r="AB628"/>
    </row>
    <row r="629" spans="1:28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 s="64"/>
      <c r="Q629"/>
      <c r="R629"/>
      <c r="S629"/>
      <c r="T629"/>
      <c r="U629"/>
      <c r="V629"/>
      <c r="W629"/>
      <c r="X629"/>
      <c r="Y629"/>
      <c r="Z629"/>
      <c r="AA629"/>
      <c r="AB629"/>
    </row>
    <row r="630" spans="1:28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 s="64"/>
      <c r="Q630"/>
      <c r="R630"/>
      <c r="S630"/>
      <c r="T630"/>
      <c r="U630"/>
      <c r="V630"/>
      <c r="W630"/>
      <c r="X630"/>
      <c r="Y630"/>
      <c r="Z630"/>
      <c r="AA630"/>
      <c r="AB630"/>
    </row>
    <row r="631" spans="1:28" customFormat="1" ht="15" x14ac:dyDescent="0.25">
      <c r="P631" s="64"/>
    </row>
    <row r="632" spans="1:28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 s="64"/>
      <c r="Q632"/>
      <c r="R632"/>
      <c r="S632"/>
      <c r="T632"/>
      <c r="U632"/>
      <c r="V632"/>
      <c r="W632"/>
      <c r="X632"/>
      <c r="Y632"/>
      <c r="Z632"/>
      <c r="AA632"/>
      <c r="AB632"/>
    </row>
    <row r="633" spans="1:28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 s="64"/>
      <c r="Q633"/>
      <c r="R633"/>
      <c r="S633"/>
      <c r="T633"/>
      <c r="U633"/>
      <c r="V633"/>
      <c r="W633"/>
      <c r="X633"/>
      <c r="Y633"/>
      <c r="Z633"/>
      <c r="AA633"/>
      <c r="AB633"/>
    </row>
    <row r="634" spans="1:28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 s="64"/>
      <c r="Q634"/>
      <c r="R634"/>
      <c r="S634"/>
      <c r="T634"/>
      <c r="U634"/>
      <c r="V634"/>
      <c r="W634"/>
      <c r="X634"/>
      <c r="Y634"/>
      <c r="Z634"/>
      <c r="AA634"/>
      <c r="AB634"/>
    </row>
    <row r="635" spans="1:28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 s="64"/>
      <c r="Q635"/>
      <c r="R635"/>
      <c r="S635"/>
      <c r="T635"/>
      <c r="U635"/>
      <c r="V635"/>
      <c r="W635"/>
      <c r="X635"/>
      <c r="Y635"/>
      <c r="Z635"/>
      <c r="AA635"/>
      <c r="AB635"/>
    </row>
    <row r="636" spans="1:28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 s="64"/>
      <c r="Q636"/>
      <c r="R636"/>
      <c r="S636"/>
      <c r="T636"/>
      <c r="U636"/>
      <c r="V636"/>
      <c r="W636"/>
      <c r="X636"/>
      <c r="Y636"/>
      <c r="Z636"/>
      <c r="AA636"/>
      <c r="AB636"/>
    </row>
    <row r="637" spans="1:28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 s="64"/>
      <c r="Q637"/>
      <c r="R637"/>
      <c r="S637"/>
      <c r="T637"/>
      <c r="U637"/>
      <c r="V637"/>
      <c r="W637"/>
      <c r="X637"/>
      <c r="Y637"/>
      <c r="Z637"/>
      <c r="AA637"/>
      <c r="AB637"/>
    </row>
    <row r="638" spans="1:28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 s="64"/>
      <c r="Q638"/>
      <c r="R638"/>
      <c r="S638"/>
      <c r="T638"/>
      <c r="U638"/>
      <c r="V638"/>
      <c r="W638"/>
      <c r="X638"/>
      <c r="Y638"/>
      <c r="Z638"/>
      <c r="AA638"/>
      <c r="AB638"/>
    </row>
    <row r="639" spans="1:28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 s="64"/>
      <c r="Q639"/>
      <c r="R639"/>
      <c r="S639"/>
      <c r="T639"/>
      <c r="U639"/>
      <c r="V639"/>
      <c r="W639"/>
      <c r="X639"/>
      <c r="Y639"/>
      <c r="Z639"/>
      <c r="AA639"/>
      <c r="AB639"/>
    </row>
    <row r="640" spans="1:28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 s="64"/>
      <c r="Q640"/>
      <c r="R640"/>
      <c r="S640"/>
      <c r="T640"/>
      <c r="U640"/>
      <c r="V640"/>
      <c r="W640"/>
      <c r="X640"/>
      <c r="Y640"/>
      <c r="Z640"/>
      <c r="AA640"/>
      <c r="AB640"/>
    </row>
    <row r="641" spans="1:28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 s="64"/>
      <c r="Q641"/>
      <c r="R641"/>
      <c r="S641"/>
      <c r="T641"/>
      <c r="U641"/>
      <c r="V641"/>
      <c r="W641"/>
      <c r="X641"/>
      <c r="Y641"/>
      <c r="Z641"/>
      <c r="AA641"/>
      <c r="AB641"/>
    </row>
    <row r="642" spans="1:28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 s="64"/>
      <c r="Q642"/>
      <c r="R642"/>
      <c r="S642"/>
      <c r="T642"/>
      <c r="U642"/>
      <c r="V642"/>
      <c r="W642"/>
      <c r="X642"/>
      <c r="Y642"/>
      <c r="Z642"/>
      <c r="AA642"/>
      <c r="AB642"/>
    </row>
    <row r="643" spans="1:28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 s="64"/>
      <c r="Q643"/>
      <c r="R643"/>
      <c r="S643"/>
      <c r="T643"/>
      <c r="U643"/>
      <c r="V643"/>
      <c r="W643"/>
      <c r="X643"/>
      <c r="Y643"/>
      <c r="Z643"/>
      <c r="AA643"/>
      <c r="AB643"/>
    </row>
    <row r="644" spans="1:28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 s="64"/>
      <c r="Q644"/>
      <c r="R644"/>
      <c r="S644"/>
      <c r="T644"/>
      <c r="U644"/>
      <c r="V644"/>
      <c r="W644"/>
      <c r="X644"/>
      <c r="Y644"/>
      <c r="Z644"/>
      <c r="AA644"/>
      <c r="AB644"/>
    </row>
    <row r="645" spans="1:28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 s="64"/>
      <c r="Q645"/>
      <c r="R645"/>
      <c r="S645"/>
      <c r="T645"/>
      <c r="U645"/>
      <c r="V645"/>
      <c r="W645"/>
      <c r="X645"/>
      <c r="Y645"/>
      <c r="Z645"/>
      <c r="AA645"/>
      <c r="AB645"/>
    </row>
    <row r="646" spans="1:28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 s="64"/>
      <c r="Q646"/>
      <c r="R646"/>
      <c r="S646"/>
      <c r="T646"/>
      <c r="U646"/>
      <c r="V646"/>
      <c r="W646"/>
      <c r="X646"/>
      <c r="Y646"/>
      <c r="Z646"/>
      <c r="AA646"/>
      <c r="AB646"/>
    </row>
    <row r="647" spans="1:28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 s="64"/>
      <c r="Q647"/>
      <c r="R647"/>
      <c r="S647"/>
      <c r="T647"/>
      <c r="U647"/>
      <c r="V647"/>
      <c r="W647"/>
      <c r="X647"/>
      <c r="Y647"/>
      <c r="Z647"/>
      <c r="AA647"/>
      <c r="AB647"/>
    </row>
    <row r="648" spans="1:28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 s="64"/>
      <c r="Q648"/>
      <c r="R648"/>
      <c r="S648"/>
      <c r="T648"/>
      <c r="U648"/>
      <c r="V648"/>
      <c r="W648"/>
      <c r="X648"/>
      <c r="Y648"/>
      <c r="Z648"/>
      <c r="AA648"/>
      <c r="AB648"/>
    </row>
    <row r="649" spans="1:28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 s="64"/>
      <c r="Q649"/>
      <c r="R649"/>
      <c r="S649"/>
      <c r="T649"/>
      <c r="U649"/>
      <c r="V649"/>
      <c r="W649"/>
      <c r="X649"/>
      <c r="Y649"/>
      <c r="Z649"/>
      <c r="AA649"/>
      <c r="AB649"/>
    </row>
    <row r="650" spans="1:28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 s="64"/>
      <c r="Q650"/>
      <c r="R650"/>
      <c r="S650"/>
      <c r="T650"/>
      <c r="U650"/>
      <c r="V650"/>
      <c r="W650"/>
      <c r="X650"/>
      <c r="Y650"/>
      <c r="Z650"/>
      <c r="AA650"/>
      <c r="AB650"/>
    </row>
    <row r="651" spans="1:28" customFormat="1" ht="15" x14ac:dyDescent="0.25">
      <c r="P651" s="64"/>
    </row>
    <row r="652" spans="1:28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 s="64"/>
      <c r="Q652"/>
      <c r="R652"/>
      <c r="S652"/>
      <c r="T652"/>
      <c r="U652"/>
      <c r="V652"/>
      <c r="W652"/>
      <c r="X652"/>
      <c r="Y652"/>
      <c r="Z652"/>
      <c r="AA652"/>
      <c r="AB652"/>
    </row>
    <row r="653" spans="1:28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 s="64"/>
      <c r="Q653"/>
      <c r="R653"/>
      <c r="S653"/>
      <c r="T653"/>
      <c r="U653"/>
      <c r="V653"/>
      <c r="W653"/>
      <c r="X653"/>
      <c r="Y653"/>
      <c r="Z653"/>
      <c r="AA653"/>
      <c r="AB653"/>
    </row>
    <row r="654" spans="1:28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 s="64"/>
      <c r="Q654"/>
      <c r="R654"/>
      <c r="S654"/>
      <c r="T654"/>
      <c r="U654"/>
      <c r="V654"/>
      <c r="W654"/>
      <c r="X654"/>
      <c r="Y654"/>
      <c r="Z654"/>
      <c r="AA654"/>
      <c r="AB654"/>
    </row>
    <row r="655" spans="1:28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 s="64"/>
      <c r="Q655"/>
      <c r="R655"/>
      <c r="S655"/>
      <c r="T655"/>
      <c r="U655"/>
      <c r="V655"/>
      <c r="W655"/>
      <c r="X655"/>
      <c r="Y655"/>
      <c r="Z655"/>
      <c r="AA655"/>
      <c r="AB655"/>
    </row>
    <row r="656" spans="1:28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 s="64"/>
      <c r="Q656"/>
      <c r="R656"/>
      <c r="S656"/>
      <c r="T656"/>
      <c r="U656"/>
      <c r="V656"/>
      <c r="W656"/>
      <c r="X656"/>
      <c r="Y656"/>
      <c r="Z656"/>
      <c r="AA656"/>
      <c r="AB656"/>
    </row>
    <row r="657" spans="1:28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 s="64"/>
      <c r="Q657"/>
      <c r="R657"/>
      <c r="S657"/>
      <c r="T657"/>
      <c r="U657"/>
      <c r="V657"/>
      <c r="W657"/>
      <c r="X657"/>
      <c r="Y657"/>
      <c r="Z657"/>
      <c r="AA657"/>
      <c r="AB657"/>
    </row>
    <row r="658" spans="1:28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 s="64"/>
      <c r="Q658"/>
      <c r="R658"/>
      <c r="S658"/>
      <c r="T658"/>
      <c r="U658"/>
      <c r="V658"/>
      <c r="W658"/>
      <c r="X658"/>
      <c r="Y658"/>
      <c r="Z658"/>
      <c r="AA658"/>
      <c r="AB658"/>
    </row>
    <row r="659" spans="1:28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 s="64"/>
      <c r="Q659"/>
      <c r="R659"/>
      <c r="S659"/>
      <c r="T659"/>
      <c r="U659"/>
      <c r="V659"/>
      <c r="W659"/>
      <c r="X659"/>
      <c r="Y659"/>
      <c r="Z659"/>
      <c r="AA659"/>
      <c r="AB659"/>
    </row>
    <row r="660" spans="1:28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 s="64"/>
      <c r="Q660"/>
      <c r="R660"/>
      <c r="S660"/>
      <c r="T660"/>
      <c r="U660"/>
      <c r="V660"/>
      <c r="W660"/>
      <c r="X660"/>
      <c r="Y660"/>
      <c r="Z660"/>
      <c r="AA660"/>
      <c r="AB660"/>
    </row>
    <row r="661" spans="1:28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 s="64"/>
      <c r="Q661"/>
      <c r="R661"/>
      <c r="S661"/>
      <c r="T661"/>
      <c r="U661"/>
      <c r="V661"/>
      <c r="W661"/>
      <c r="X661"/>
      <c r="Y661"/>
      <c r="Z661"/>
      <c r="AA661"/>
      <c r="AB661"/>
    </row>
    <row r="662" spans="1:28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 s="64"/>
      <c r="Q662"/>
      <c r="R662"/>
      <c r="S662"/>
      <c r="T662"/>
      <c r="U662"/>
      <c r="V662"/>
      <c r="W662"/>
      <c r="X662"/>
      <c r="Y662"/>
      <c r="Z662"/>
      <c r="AA662"/>
      <c r="AB662"/>
    </row>
    <row r="663" spans="1:28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 s="64"/>
      <c r="Q663"/>
      <c r="R663"/>
      <c r="S663"/>
      <c r="T663"/>
      <c r="U663"/>
      <c r="V663"/>
      <c r="W663"/>
      <c r="X663"/>
      <c r="Y663"/>
      <c r="Z663"/>
      <c r="AA663"/>
      <c r="AB663"/>
    </row>
    <row r="664" spans="1:28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 s="64"/>
      <c r="Q664"/>
      <c r="R664"/>
      <c r="S664"/>
      <c r="T664"/>
      <c r="U664"/>
      <c r="V664"/>
      <c r="W664"/>
      <c r="X664"/>
      <c r="Y664"/>
      <c r="Z664"/>
      <c r="AA664"/>
      <c r="AB664"/>
    </row>
    <row r="665" spans="1:28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 s="64"/>
      <c r="Q665"/>
      <c r="R665"/>
      <c r="S665"/>
      <c r="T665"/>
      <c r="U665"/>
      <c r="V665"/>
      <c r="W665"/>
      <c r="X665"/>
      <c r="Y665"/>
      <c r="Z665"/>
      <c r="AA665"/>
      <c r="AB665"/>
    </row>
    <row r="666" spans="1:28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 s="64"/>
      <c r="Q666"/>
      <c r="R666"/>
      <c r="S666"/>
      <c r="T666"/>
      <c r="U666"/>
      <c r="V666"/>
      <c r="W666"/>
      <c r="X666"/>
      <c r="Y666"/>
      <c r="Z666"/>
      <c r="AA666"/>
      <c r="AB666"/>
    </row>
    <row r="667" spans="1:28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 s="64"/>
      <c r="Q667"/>
      <c r="R667"/>
      <c r="S667"/>
      <c r="T667"/>
      <c r="U667"/>
      <c r="V667"/>
      <c r="W667"/>
      <c r="X667"/>
      <c r="Y667"/>
      <c r="Z667"/>
      <c r="AA667"/>
      <c r="AB667"/>
    </row>
    <row r="668" spans="1:28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 s="64"/>
      <c r="Q668"/>
      <c r="R668"/>
      <c r="S668"/>
      <c r="T668"/>
      <c r="U668"/>
      <c r="V668"/>
      <c r="W668"/>
      <c r="X668"/>
      <c r="Y668"/>
      <c r="Z668"/>
      <c r="AA668"/>
      <c r="AB668"/>
    </row>
    <row r="669" spans="1:28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 s="64"/>
      <c r="Q669"/>
      <c r="R669"/>
      <c r="S669"/>
      <c r="T669"/>
      <c r="U669"/>
      <c r="V669"/>
      <c r="W669"/>
      <c r="X669"/>
      <c r="Y669"/>
      <c r="Z669"/>
      <c r="AA669"/>
      <c r="AB669"/>
    </row>
    <row r="670" spans="1:28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 s="64"/>
      <c r="Q670"/>
      <c r="R670"/>
      <c r="S670"/>
      <c r="T670"/>
      <c r="U670"/>
      <c r="V670"/>
      <c r="W670"/>
      <c r="X670"/>
      <c r="Y670"/>
      <c r="Z670"/>
      <c r="AA670"/>
      <c r="AB670"/>
    </row>
    <row r="671" spans="1:28" customFormat="1" ht="15" x14ac:dyDescent="0.25">
      <c r="P671" s="64"/>
    </row>
    <row r="672" spans="1:28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 s="64"/>
      <c r="Q672"/>
      <c r="R672"/>
      <c r="S672"/>
      <c r="T672"/>
      <c r="U672"/>
      <c r="V672"/>
      <c r="W672"/>
      <c r="X672"/>
      <c r="Y672"/>
      <c r="Z672"/>
      <c r="AA672"/>
      <c r="AB672"/>
    </row>
    <row r="673" spans="1:28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 s="64"/>
      <c r="Q673"/>
      <c r="R673"/>
      <c r="S673"/>
      <c r="T673"/>
      <c r="U673"/>
      <c r="V673"/>
      <c r="W673"/>
      <c r="X673"/>
      <c r="Y673"/>
      <c r="Z673"/>
      <c r="AA673"/>
      <c r="AB673"/>
    </row>
    <row r="674" spans="1:28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 s="64"/>
      <c r="Q674"/>
      <c r="R674"/>
      <c r="S674"/>
      <c r="T674"/>
      <c r="U674"/>
      <c r="V674"/>
      <c r="W674"/>
      <c r="X674"/>
      <c r="Y674"/>
      <c r="Z674"/>
      <c r="AA674"/>
      <c r="AB674"/>
    </row>
    <row r="675" spans="1:28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 s="64"/>
      <c r="Q675"/>
      <c r="R675"/>
      <c r="S675"/>
      <c r="T675"/>
      <c r="U675"/>
      <c r="V675"/>
      <c r="W675"/>
      <c r="X675"/>
      <c r="Y675"/>
      <c r="Z675"/>
      <c r="AA675"/>
      <c r="AB675"/>
    </row>
    <row r="676" spans="1:28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 s="64"/>
      <c r="Q676"/>
      <c r="R676"/>
      <c r="S676"/>
      <c r="T676"/>
      <c r="U676"/>
      <c r="V676"/>
      <c r="W676"/>
      <c r="X676"/>
      <c r="Y676"/>
      <c r="Z676"/>
      <c r="AA676"/>
      <c r="AB676"/>
    </row>
    <row r="677" spans="1:28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 s="64"/>
      <c r="Q677"/>
      <c r="R677"/>
      <c r="S677"/>
      <c r="T677"/>
      <c r="U677"/>
      <c r="V677"/>
      <c r="W677"/>
      <c r="X677"/>
      <c r="Y677"/>
      <c r="Z677"/>
      <c r="AA677"/>
      <c r="AB677"/>
    </row>
    <row r="678" spans="1:28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 s="64"/>
      <c r="Q678"/>
      <c r="R678"/>
      <c r="S678"/>
      <c r="T678"/>
      <c r="U678"/>
      <c r="V678"/>
      <c r="W678"/>
      <c r="X678"/>
      <c r="Y678"/>
      <c r="Z678"/>
      <c r="AA678"/>
      <c r="AB678"/>
    </row>
    <row r="679" spans="1:28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 s="64"/>
      <c r="Q679"/>
      <c r="R679"/>
      <c r="S679"/>
      <c r="T679"/>
      <c r="U679"/>
      <c r="V679"/>
      <c r="W679"/>
      <c r="X679"/>
      <c r="Y679"/>
      <c r="Z679"/>
      <c r="AA679"/>
      <c r="AB679"/>
    </row>
    <row r="680" spans="1:28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 s="64"/>
      <c r="Q680"/>
      <c r="R680"/>
      <c r="S680"/>
      <c r="T680"/>
      <c r="U680"/>
      <c r="V680"/>
      <c r="W680"/>
      <c r="X680"/>
      <c r="Y680"/>
      <c r="Z680"/>
      <c r="AA680"/>
      <c r="AB680"/>
    </row>
    <row r="681" spans="1:28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 s="64"/>
      <c r="Q681"/>
      <c r="R681"/>
      <c r="S681"/>
      <c r="T681"/>
      <c r="U681"/>
      <c r="V681"/>
      <c r="W681"/>
      <c r="X681"/>
      <c r="Y681"/>
      <c r="Z681"/>
      <c r="AA681"/>
      <c r="AB681"/>
    </row>
    <row r="682" spans="1:28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 s="64"/>
      <c r="Q682"/>
      <c r="R682"/>
      <c r="S682"/>
      <c r="T682"/>
      <c r="U682"/>
      <c r="V682"/>
      <c r="W682"/>
      <c r="X682"/>
      <c r="Y682"/>
      <c r="Z682"/>
      <c r="AA682"/>
      <c r="AB682"/>
    </row>
    <row r="683" spans="1:28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 s="64"/>
      <c r="Q683"/>
      <c r="R683"/>
      <c r="S683"/>
      <c r="T683"/>
      <c r="U683"/>
      <c r="V683"/>
      <c r="W683"/>
      <c r="X683"/>
      <c r="Y683"/>
      <c r="Z683"/>
      <c r="AA683"/>
      <c r="AB683"/>
    </row>
    <row r="684" spans="1:28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 s="64"/>
      <c r="Q684"/>
      <c r="R684"/>
      <c r="S684"/>
      <c r="T684"/>
      <c r="U684"/>
      <c r="V684"/>
      <c r="W684"/>
      <c r="X684"/>
      <c r="Y684"/>
      <c r="Z684"/>
      <c r="AA684"/>
      <c r="AB684"/>
    </row>
    <row r="685" spans="1:28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 s="64"/>
      <c r="Q685"/>
      <c r="R685"/>
      <c r="S685"/>
      <c r="T685"/>
      <c r="U685"/>
      <c r="V685"/>
      <c r="W685"/>
      <c r="X685"/>
      <c r="Y685"/>
      <c r="Z685"/>
      <c r="AA685"/>
      <c r="AB685"/>
    </row>
    <row r="686" spans="1:28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 s="64"/>
      <c r="Q686"/>
      <c r="R686"/>
      <c r="S686"/>
      <c r="T686"/>
      <c r="U686"/>
      <c r="V686"/>
      <c r="W686"/>
      <c r="X686"/>
      <c r="Y686"/>
      <c r="Z686"/>
      <c r="AA686"/>
      <c r="AB686"/>
    </row>
    <row r="687" spans="1:28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 s="64"/>
      <c r="Q687"/>
      <c r="R687"/>
      <c r="S687"/>
      <c r="T687"/>
      <c r="U687"/>
      <c r="V687"/>
      <c r="W687"/>
      <c r="X687"/>
      <c r="Y687"/>
      <c r="Z687"/>
      <c r="AA687"/>
      <c r="AB687"/>
    </row>
    <row r="688" spans="1:28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 s="64"/>
      <c r="Q688"/>
      <c r="R688"/>
      <c r="S688"/>
      <c r="T688"/>
      <c r="U688"/>
      <c r="V688"/>
      <c r="W688"/>
      <c r="X688"/>
      <c r="Y688"/>
      <c r="Z688"/>
      <c r="AA688"/>
      <c r="AB688"/>
    </row>
    <row r="689" spans="1:28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 s="64"/>
      <c r="Q689"/>
      <c r="R689"/>
      <c r="S689"/>
      <c r="T689"/>
      <c r="U689"/>
      <c r="V689"/>
      <c r="W689"/>
      <c r="X689"/>
      <c r="Y689"/>
      <c r="Z689"/>
      <c r="AA689"/>
      <c r="AB689"/>
    </row>
    <row r="690" spans="1:28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 s="64"/>
      <c r="Q690"/>
      <c r="R690"/>
      <c r="S690"/>
      <c r="T690"/>
      <c r="U690"/>
      <c r="V690"/>
      <c r="W690"/>
      <c r="X690"/>
      <c r="Y690"/>
      <c r="Z690"/>
      <c r="AA690"/>
      <c r="AB690"/>
    </row>
    <row r="691" spans="1:28" customFormat="1" ht="15" x14ac:dyDescent="0.25">
      <c r="P691" s="64"/>
    </row>
    <row r="692" spans="1:28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 s="64"/>
      <c r="Q692"/>
      <c r="R692"/>
      <c r="S692"/>
      <c r="T692"/>
      <c r="U692"/>
      <c r="V692"/>
      <c r="W692"/>
      <c r="X692"/>
      <c r="Y692"/>
      <c r="Z692"/>
      <c r="AA692"/>
      <c r="AB692"/>
    </row>
    <row r="693" spans="1:28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 s="64"/>
      <c r="Q693"/>
      <c r="R693"/>
      <c r="S693"/>
      <c r="T693"/>
      <c r="U693"/>
      <c r="V693"/>
      <c r="W693"/>
      <c r="X693"/>
      <c r="Y693"/>
      <c r="Z693"/>
      <c r="AA693"/>
      <c r="AB693"/>
    </row>
    <row r="694" spans="1:28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 s="64"/>
      <c r="Q694"/>
      <c r="R694"/>
      <c r="S694"/>
      <c r="T694"/>
      <c r="U694"/>
      <c r="V694"/>
      <c r="W694"/>
      <c r="X694"/>
      <c r="Y694"/>
      <c r="Z694"/>
      <c r="AA694"/>
      <c r="AB694"/>
    </row>
    <row r="695" spans="1:28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 s="64"/>
      <c r="Q695"/>
      <c r="R695"/>
      <c r="S695"/>
      <c r="T695"/>
      <c r="U695"/>
      <c r="V695"/>
      <c r="W695"/>
      <c r="X695"/>
      <c r="Y695"/>
      <c r="Z695"/>
      <c r="AA695"/>
      <c r="AB695"/>
    </row>
    <row r="696" spans="1:28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 s="64"/>
      <c r="Q696"/>
      <c r="R696"/>
      <c r="S696"/>
      <c r="T696"/>
      <c r="U696"/>
      <c r="V696"/>
      <c r="W696"/>
      <c r="X696"/>
      <c r="Y696"/>
      <c r="Z696"/>
      <c r="AA696"/>
      <c r="AB696"/>
    </row>
    <row r="697" spans="1:28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 s="64"/>
      <c r="Q697"/>
      <c r="R697"/>
      <c r="S697"/>
      <c r="T697"/>
      <c r="U697"/>
      <c r="V697"/>
      <c r="W697"/>
      <c r="X697"/>
      <c r="Y697"/>
      <c r="Z697"/>
      <c r="AA697"/>
      <c r="AB697"/>
    </row>
    <row r="698" spans="1:28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 s="64"/>
      <c r="Q698"/>
      <c r="R698"/>
      <c r="S698"/>
      <c r="T698"/>
      <c r="U698"/>
      <c r="V698"/>
      <c r="W698"/>
      <c r="X698"/>
      <c r="Y698"/>
      <c r="Z698"/>
      <c r="AA698"/>
      <c r="AB698"/>
    </row>
    <row r="699" spans="1:28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 s="64"/>
      <c r="Q699"/>
      <c r="R699"/>
      <c r="S699"/>
      <c r="T699"/>
      <c r="U699"/>
      <c r="V699"/>
      <c r="W699"/>
      <c r="X699"/>
      <c r="Y699"/>
      <c r="Z699"/>
      <c r="AA699"/>
      <c r="AB699"/>
    </row>
    <row r="700" spans="1:28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 s="64"/>
      <c r="Q700"/>
      <c r="R700"/>
      <c r="S700"/>
      <c r="T700"/>
      <c r="U700"/>
      <c r="V700"/>
      <c r="W700"/>
      <c r="X700"/>
      <c r="Y700"/>
      <c r="Z700"/>
      <c r="AA700"/>
      <c r="AB700"/>
    </row>
    <row r="701" spans="1:28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 s="64"/>
      <c r="Q701"/>
      <c r="R701"/>
      <c r="S701"/>
      <c r="T701"/>
      <c r="U701"/>
      <c r="V701"/>
      <c r="W701"/>
      <c r="X701"/>
      <c r="Y701"/>
      <c r="Z701"/>
      <c r="AA701"/>
      <c r="AB701"/>
    </row>
    <row r="702" spans="1:28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 s="64"/>
      <c r="Q702"/>
      <c r="R702"/>
      <c r="S702"/>
      <c r="T702"/>
      <c r="U702"/>
      <c r="V702"/>
      <c r="W702"/>
      <c r="X702"/>
      <c r="Y702"/>
      <c r="Z702"/>
      <c r="AA702"/>
      <c r="AB702"/>
    </row>
    <row r="703" spans="1:28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 s="64"/>
      <c r="Q703"/>
      <c r="R703"/>
      <c r="S703"/>
      <c r="T703"/>
      <c r="U703"/>
      <c r="V703"/>
      <c r="W703"/>
      <c r="X703"/>
      <c r="Y703"/>
      <c r="Z703"/>
      <c r="AA703"/>
      <c r="AB703"/>
    </row>
    <row r="704" spans="1:28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 s="64"/>
      <c r="Q704"/>
      <c r="R704"/>
      <c r="S704"/>
      <c r="T704"/>
      <c r="U704"/>
      <c r="V704"/>
      <c r="W704"/>
      <c r="X704"/>
      <c r="Y704"/>
      <c r="Z704"/>
      <c r="AA704"/>
      <c r="AB704"/>
    </row>
    <row r="705" spans="1:28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 s="64"/>
      <c r="Q705"/>
      <c r="R705"/>
      <c r="S705"/>
      <c r="T705"/>
      <c r="U705"/>
      <c r="V705"/>
      <c r="W705"/>
      <c r="X705"/>
      <c r="Y705"/>
      <c r="Z705"/>
      <c r="AA705"/>
      <c r="AB705"/>
    </row>
    <row r="706" spans="1:28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 s="64"/>
      <c r="Q706"/>
      <c r="R706"/>
      <c r="S706"/>
      <c r="T706"/>
      <c r="U706"/>
      <c r="V706"/>
      <c r="W706"/>
      <c r="X706"/>
      <c r="Y706"/>
      <c r="Z706"/>
      <c r="AA706"/>
      <c r="AB706"/>
    </row>
    <row r="707" spans="1:28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 s="64"/>
      <c r="Q707"/>
      <c r="R707"/>
      <c r="S707"/>
      <c r="T707"/>
      <c r="U707"/>
      <c r="V707"/>
      <c r="W707"/>
      <c r="X707"/>
      <c r="Y707"/>
      <c r="Z707"/>
      <c r="AA707"/>
      <c r="AB707"/>
    </row>
    <row r="708" spans="1:28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 s="64"/>
      <c r="Q708"/>
      <c r="R708"/>
      <c r="S708"/>
      <c r="T708"/>
      <c r="U708"/>
      <c r="V708"/>
      <c r="W708"/>
      <c r="X708"/>
      <c r="Y708"/>
      <c r="Z708"/>
      <c r="AA708"/>
      <c r="AB708"/>
    </row>
    <row r="709" spans="1:28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 s="64"/>
      <c r="Q709"/>
      <c r="R709"/>
      <c r="S709"/>
      <c r="T709"/>
      <c r="U709"/>
      <c r="V709"/>
      <c r="W709"/>
      <c r="X709"/>
      <c r="Y709"/>
      <c r="Z709"/>
      <c r="AA709"/>
      <c r="AB709"/>
    </row>
    <row r="710" spans="1:28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 s="64"/>
      <c r="Q710"/>
      <c r="R710"/>
      <c r="S710"/>
      <c r="T710"/>
      <c r="U710"/>
      <c r="V710"/>
      <c r="W710"/>
      <c r="X710"/>
      <c r="Y710"/>
      <c r="Z710"/>
      <c r="AA710"/>
      <c r="AB710"/>
    </row>
    <row r="711" spans="1:28" customFormat="1" ht="15" x14ac:dyDescent="0.25">
      <c r="P711" s="64"/>
    </row>
    <row r="712" spans="1:28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 s="64"/>
      <c r="Q712"/>
      <c r="R712"/>
      <c r="S712"/>
      <c r="T712"/>
      <c r="U712"/>
      <c r="V712"/>
      <c r="W712"/>
      <c r="X712"/>
      <c r="Y712"/>
      <c r="Z712"/>
      <c r="AA712"/>
      <c r="AB712"/>
    </row>
    <row r="713" spans="1:28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 s="64"/>
      <c r="Q713"/>
      <c r="R713"/>
      <c r="S713"/>
      <c r="T713"/>
      <c r="U713"/>
      <c r="V713"/>
      <c r="W713"/>
      <c r="X713"/>
      <c r="Y713"/>
      <c r="Z713"/>
      <c r="AA713"/>
      <c r="AB713"/>
    </row>
    <row r="714" spans="1:28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 s="64"/>
      <c r="Q714"/>
      <c r="R714"/>
      <c r="S714"/>
      <c r="T714"/>
      <c r="U714"/>
      <c r="V714"/>
      <c r="W714"/>
      <c r="X714"/>
      <c r="Y714"/>
      <c r="Z714"/>
      <c r="AA714"/>
      <c r="AB714"/>
    </row>
    <row r="715" spans="1:28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 s="64"/>
      <c r="Q715"/>
      <c r="R715"/>
      <c r="S715"/>
      <c r="T715"/>
      <c r="U715"/>
      <c r="V715"/>
      <c r="W715"/>
      <c r="X715"/>
      <c r="Y715"/>
      <c r="Z715"/>
      <c r="AA715"/>
      <c r="AB715"/>
    </row>
    <row r="716" spans="1:28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 s="64"/>
      <c r="Q716"/>
      <c r="R716"/>
      <c r="S716"/>
      <c r="T716"/>
      <c r="U716"/>
      <c r="V716"/>
      <c r="W716"/>
      <c r="X716"/>
      <c r="Y716"/>
      <c r="Z716"/>
      <c r="AA716"/>
      <c r="AB716"/>
    </row>
    <row r="717" spans="1:28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 s="64"/>
      <c r="Q717"/>
      <c r="R717"/>
      <c r="S717"/>
      <c r="T717"/>
      <c r="U717"/>
      <c r="V717"/>
      <c r="W717"/>
      <c r="X717"/>
      <c r="Y717"/>
      <c r="Z717"/>
      <c r="AA717"/>
      <c r="AB717"/>
    </row>
    <row r="718" spans="1:28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 s="64"/>
      <c r="Q718"/>
      <c r="R718"/>
      <c r="S718"/>
      <c r="T718"/>
      <c r="U718"/>
      <c r="V718"/>
      <c r="W718"/>
      <c r="X718"/>
      <c r="Y718"/>
      <c r="Z718"/>
      <c r="AA718"/>
      <c r="AB718"/>
    </row>
    <row r="719" spans="1:28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 s="64"/>
      <c r="Q719"/>
      <c r="R719"/>
      <c r="S719"/>
      <c r="T719"/>
      <c r="U719"/>
      <c r="V719"/>
      <c r="W719"/>
      <c r="X719"/>
      <c r="Y719"/>
      <c r="Z719"/>
      <c r="AA719"/>
      <c r="AB719"/>
    </row>
    <row r="720" spans="1:28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 s="64"/>
      <c r="Q720"/>
      <c r="R720"/>
      <c r="S720"/>
      <c r="T720"/>
      <c r="U720"/>
      <c r="V720"/>
      <c r="W720"/>
      <c r="X720"/>
      <c r="Y720"/>
      <c r="Z720"/>
      <c r="AA720"/>
      <c r="AB720"/>
    </row>
    <row r="721" spans="1:28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 s="64"/>
      <c r="Q721"/>
      <c r="R721"/>
      <c r="S721"/>
      <c r="T721"/>
      <c r="U721"/>
      <c r="V721"/>
      <c r="W721"/>
      <c r="X721"/>
      <c r="Y721"/>
      <c r="Z721"/>
      <c r="AA721"/>
      <c r="AB721"/>
    </row>
    <row r="722" spans="1:28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 s="64"/>
      <c r="Q722"/>
      <c r="R722"/>
      <c r="S722"/>
      <c r="T722"/>
      <c r="U722"/>
      <c r="V722"/>
      <c r="W722"/>
      <c r="X722"/>
      <c r="Y722"/>
      <c r="Z722"/>
      <c r="AA722"/>
      <c r="AB722"/>
    </row>
    <row r="723" spans="1:28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 s="64"/>
      <c r="Q723"/>
      <c r="R723"/>
      <c r="S723"/>
      <c r="T723"/>
      <c r="U723"/>
      <c r="V723"/>
      <c r="W723"/>
      <c r="X723"/>
      <c r="Y723"/>
      <c r="Z723"/>
      <c r="AA723"/>
      <c r="AB723"/>
    </row>
    <row r="724" spans="1:28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 s="64"/>
      <c r="Q724"/>
      <c r="R724"/>
      <c r="S724"/>
      <c r="T724"/>
      <c r="U724"/>
      <c r="V724"/>
      <c r="W724"/>
      <c r="X724"/>
      <c r="Y724"/>
      <c r="Z724"/>
      <c r="AA724"/>
      <c r="AB724"/>
    </row>
    <row r="725" spans="1:28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 s="64"/>
      <c r="Q725"/>
      <c r="R725"/>
      <c r="S725"/>
      <c r="T725"/>
      <c r="U725"/>
      <c r="V725"/>
      <c r="W725"/>
      <c r="X725"/>
      <c r="Y725"/>
      <c r="Z725"/>
      <c r="AA725"/>
      <c r="AB725"/>
    </row>
    <row r="726" spans="1:28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 s="64"/>
      <c r="Q726"/>
      <c r="R726"/>
      <c r="S726"/>
      <c r="T726"/>
      <c r="U726"/>
      <c r="V726"/>
      <c r="W726"/>
      <c r="X726"/>
      <c r="Y726"/>
      <c r="Z726"/>
      <c r="AA726"/>
      <c r="AB726"/>
    </row>
    <row r="727" spans="1:28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 s="64"/>
      <c r="Q727"/>
      <c r="R727"/>
      <c r="S727"/>
      <c r="T727"/>
      <c r="U727"/>
      <c r="V727"/>
      <c r="W727"/>
      <c r="X727"/>
      <c r="Y727"/>
      <c r="Z727"/>
      <c r="AA727"/>
      <c r="AB727"/>
    </row>
    <row r="728" spans="1:28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 s="64"/>
      <c r="Q728"/>
      <c r="R728"/>
      <c r="S728"/>
      <c r="T728"/>
      <c r="U728"/>
      <c r="V728"/>
      <c r="W728"/>
      <c r="X728"/>
      <c r="Y728"/>
      <c r="Z728"/>
      <c r="AA728"/>
      <c r="AB728"/>
    </row>
    <row r="729" spans="1:28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 s="64"/>
      <c r="Q729"/>
      <c r="R729"/>
      <c r="S729"/>
      <c r="T729"/>
      <c r="U729"/>
      <c r="V729"/>
      <c r="W729"/>
      <c r="X729"/>
      <c r="Y729"/>
      <c r="Z729"/>
      <c r="AA729"/>
      <c r="AB729"/>
    </row>
    <row r="730" spans="1:28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 s="64"/>
      <c r="Q730"/>
      <c r="R730"/>
      <c r="S730"/>
      <c r="T730"/>
      <c r="U730"/>
      <c r="V730"/>
      <c r="W730"/>
      <c r="X730"/>
      <c r="Y730"/>
      <c r="Z730"/>
      <c r="AA730"/>
      <c r="AB730"/>
    </row>
    <row r="731" spans="1:28" customFormat="1" ht="15" x14ac:dyDescent="0.25">
      <c r="P731" s="64"/>
    </row>
    <row r="732" spans="1:28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 s="64"/>
      <c r="Q732"/>
      <c r="R732"/>
      <c r="S732"/>
      <c r="T732"/>
      <c r="U732"/>
      <c r="V732"/>
      <c r="W732"/>
      <c r="X732"/>
      <c r="Y732"/>
      <c r="Z732"/>
      <c r="AA732"/>
      <c r="AB732"/>
    </row>
    <row r="733" spans="1:28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 s="64"/>
      <c r="Q733"/>
      <c r="R733"/>
      <c r="S733"/>
      <c r="T733"/>
      <c r="U733"/>
      <c r="V733"/>
      <c r="W733"/>
      <c r="X733"/>
      <c r="Y733"/>
      <c r="Z733"/>
      <c r="AA733"/>
      <c r="AB733"/>
    </row>
    <row r="734" spans="1:28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 s="64"/>
      <c r="Q734"/>
      <c r="R734"/>
      <c r="S734"/>
      <c r="T734"/>
      <c r="U734"/>
      <c r="V734"/>
      <c r="W734"/>
      <c r="X734"/>
      <c r="Y734"/>
      <c r="Z734"/>
      <c r="AA734"/>
      <c r="AB734"/>
    </row>
    <row r="735" spans="1:28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 s="64"/>
      <c r="Q735"/>
      <c r="R735"/>
      <c r="S735"/>
      <c r="T735"/>
      <c r="U735"/>
      <c r="V735"/>
      <c r="W735"/>
      <c r="X735"/>
      <c r="Y735"/>
      <c r="Z735"/>
      <c r="AA735"/>
      <c r="AB735"/>
    </row>
    <row r="736" spans="1:28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 s="64"/>
      <c r="Q736"/>
      <c r="R736"/>
      <c r="S736"/>
      <c r="T736"/>
      <c r="U736"/>
      <c r="V736"/>
      <c r="W736"/>
      <c r="X736"/>
      <c r="Y736"/>
      <c r="Z736"/>
      <c r="AA736"/>
      <c r="AB736"/>
    </row>
    <row r="737" spans="1:28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 s="64"/>
      <c r="Q737"/>
      <c r="R737"/>
      <c r="S737"/>
      <c r="T737"/>
      <c r="U737"/>
      <c r="V737"/>
      <c r="W737"/>
      <c r="X737"/>
      <c r="Y737"/>
      <c r="Z737"/>
      <c r="AA737"/>
      <c r="AB737"/>
    </row>
    <row r="738" spans="1:28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 s="64"/>
      <c r="Q738"/>
      <c r="R738"/>
      <c r="S738"/>
      <c r="T738"/>
      <c r="U738"/>
      <c r="V738"/>
      <c r="W738"/>
      <c r="X738"/>
      <c r="Y738"/>
      <c r="Z738"/>
      <c r="AA738"/>
      <c r="AB738"/>
    </row>
    <row r="739" spans="1:28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 s="64"/>
      <c r="Q739"/>
      <c r="R739"/>
      <c r="S739"/>
      <c r="T739"/>
      <c r="U739"/>
      <c r="V739"/>
      <c r="W739"/>
      <c r="X739"/>
      <c r="Y739"/>
      <c r="Z739"/>
      <c r="AA739"/>
      <c r="AB739"/>
    </row>
    <row r="740" spans="1:28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 s="64"/>
      <c r="Q740"/>
      <c r="R740"/>
      <c r="S740"/>
      <c r="T740"/>
      <c r="U740"/>
      <c r="V740"/>
      <c r="W740"/>
      <c r="X740"/>
      <c r="Y740"/>
      <c r="Z740"/>
      <c r="AA740"/>
      <c r="AB740"/>
    </row>
    <row r="741" spans="1:28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 s="64"/>
      <c r="Q741"/>
      <c r="R741"/>
      <c r="S741"/>
      <c r="T741"/>
      <c r="U741"/>
      <c r="V741"/>
      <c r="W741"/>
      <c r="X741"/>
      <c r="Y741"/>
      <c r="Z741"/>
      <c r="AA741"/>
      <c r="AB741"/>
    </row>
    <row r="742" spans="1:28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 s="64"/>
      <c r="Q742"/>
      <c r="R742"/>
      <c r="S742"/>
      <c r="T742"/>
      <c r="U742"/>
      <c r="V742"/>
      <c r="W742"/>
      <c r="X742"/>
      <c r="Y742"/>
      <c r="Z742"/>
      <c r="AA742"/>
      <c r="AB742"/>
    </row>
    <row r="743" spans="1:28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 s="64"/>
      <c r="Q743"/>
      <c r="R743"/>
      <c r="S743"/>
      <c r="T743"/>
      <c r="U743"/>
      <c r="V743"/>
      <c r="W743"/>
      <c r="X743"/>
      <c r="Y743"/>
      <c r="Z743"/>
      <c r="AA743"/>
      <c r="AB743"/>
    </row>
    <row r="744" spans="1:28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 s="64"/>
      <c r="Q744"/>
      <c r="R744"/>
      <c r="S744"/>
      <c r="T744"/>
      <c r="U744"/>
      <c r="V744"/>
      <c r="W744"/>
      <c r="X744"/>
      <c r="Y744"/>
      <c r="Z744"/>
      <c r="AA744"/>
      <c r="AB744"/>
    </row>
    <row r="745" spans="1:28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 s="64"/>
      <c r="Q745"/>
      <c r="R745"/>
      <c r="S745"/>
      <c r="T745"/>
      <c r="U745"/>
      <c r="V745"/>
      <c r="W745"/>
      <c r="X745"/>
      <c r="Y745"/>
      <c r="Z745"/>
      <c r="AA745"/>
      <c r="AB745"/>
    </row>
    <row r="746" spans="1:28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 s="64"/>
      <c r="Q746"/>
      <c r="R746"/>
      <c r="S746"/>
      <c r="T746"/>
      <c r="U746"/>
      <c r="V746"/>
      <c r="W746"/>
      <c r="X746"/>
      <c r="Y746"/>
      <c r="Z746"/>
      <c r="AA746"/>
      <c r="AB746"/>
    </row>
    <row r="747" spans="1:28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 s="64"/>
      <c r="Q747"/>
      <c r="R747"/>
      <c r="S747"/>
      <c r="T747"/>
      <c r="U747"/>
      <c r="V747"/>
      <c r="W747"/>
      <c r="X747"/>
      <c r="Y747"/>
      <c r="Z747"/>
      <c r="AA747"/>
      <c r="AB747"/>
    </row>
    <row r="748" spans="1:28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 s="64"/>
      <c r="Q748"/>
      <c r="R748"/>
      <c r="S748"/>
      <c r="T748"/>
      <c r="U748"/>
      <c r="V748"/>
      <c r="W748"/>
      <c r="X748"/>
      <c r="Y748"/>
      <c r="Z748"/>
      <c r="AA748"/>
      <c r="AB748"/>
    </row>
    <row r="749" spans="1:28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 s="64"/>
      <c r="Q749"/>
      <c r="R749"/>
      <c r="S749"/>
      <c r="T749"/>
      <c r="U749"/>
      <c r="V749"/>
      <c r="W749"/>
      <c r="X749"/>
      <c r="Y749"/>
      <c r="Z749"/>
      <c r="AA749"/>
      <c r="AB749"/>
    </row>
    <row r="750" spans="1:28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 s="64"/>
      <c r="Q750"/>
      <c r="R750"/>
      <c r="S750"/>
      <c r="T750"/>
      <c r="U750"/>
      <c r="V750"/>
      <c r="W750"/>
      <c r="X750"/>
      <c r="Y750"/>
      <c r="Z750"/>
      <c r="AA750"/>
      <c r="AB750"/>
    </row>
    <row r="751" spans="1:28" customFormat="1" ht="15" x14ac:dyDescent="0.25">
      <c r="P751" s="64"/>
    </row>
    <row r="752" spans="1:28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 s="64"/>
      <c r="Q752"/>
      <c r="R752"/>
      <c r="S752"/>
      <c r="T752"/>
      <c r="U752"/>
      <c r="V752"/>
      <c r="W752"/>
      <c r="X752"/>
      <c r="Y752"/>
      <c r="Z752"/>
      <c r="AA752"/>
      <c r="AB752"/>
    </row>
    <row r="753" spans="1:28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 s="64"/>
      <c r="Q753"/>
      <c r="R753"/>
      <c r="S753"/>
      <c r="T753"/>
      <c r="U753"/>
      <c r="V753"/>
      <c r="W753"/>
      <c r="X753"/>
      <c r="Y753"/>
      <c r="Z753"/>
      <c r="AA753"/>
      <c r="AB753"/>
    </row>
    <row r="754" spans="1:28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 s="64"/>
      <c r="Q754"/>
      <c r="R754"/>
      <c r="S754"/>
      <c r="T754"/>
      <c r="U754"/>
      <c r="V754"/>
      <c r="W754"/>
      <c r="X754"/>
      <c r="Y754"/>
      <c r="Z754"/>
      <c r="AA754"/>
      <c r="AB754"/>
    </row>
    <row r="755" spans="1:28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 s="64"/>
      <c r="Q755"/>
      <c r="R755"/>
      <c r="S755"/>
      <c r="T755"/>
      <c r="U755"/>
      <c r="V755"/>
      <c r="W755"/>
      <c r="X755"/>
      <c r="Y755"/>
      <c r="Z755"/>
      <c r="AA755"/>
      <c r="AB755"/>
    </row>
    <row r="756" spans="1:28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 s="64"/>
      <c r="Q756"/>
      <c r="R756"/>
      <c r="S756"/>
      <c r="T756"/>
      <c r="U756"/>
      <c r="V756"/>
      <c r="W756"/>
      <c r="X756"/>
      <c r="Y756"/>
      <c r="Z756"/>
      <c r="AA756"/>
      <c r="AB756"/>
    </row>
    <row r="757" spans="1:28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 s="64"/>
      <c r="Q757"/>
      <c r="R757"/>
      <c r="S757"/>
      <c r="T757"/>
      <c r="U757"/>
      <c r="V757"/>
      <c r="W757"/>
      <c r="X757"/>
      <c r="Y757"/>
      <c r="Z757"/>
      <c r="AA757"/>
      <c r="AB757"/>
    </row>
    <row r="758" spans="1:28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 s="64"/>
      <c r="Q758"/>
      <c r="R758"/>
      <c r="S758"/>
      <c r="T758"/>
      <c r="U758"/>
      <c r="V758"/>
      <c r="W758"/>
      <c r="X758"/>
      <c r="Y758"/>
      <c r="Z758"/>
      <c r="AA758"/>
      <c r="AB758"/>
    </row>
    <row r="759" spans="1:28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 s="64"/>
      <c r="Q759"/>
      <c r="R759"/>
      <c r="S759"/>
      <c r="T759"/>
      <c r="U759"/>
      <c r="V759"/>
      <c r="W759"/>
      <c r="X759"/>
      <c r="Y759"/>
      <c r="Z759"/>
      <c r="AA759"/>
      <c r="AB759"/>
    </row>
    <row r="760" spans="1:28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 s="64"/>
      <c r="Q760"/>
      <c r="R760"/>
      <c r="S760"/>
      <c r="T760"/>
      <c r="U760"/>
      <c r="V760"/>
      <c r="W760"/>
      <c r="X760"/>
      <c r="Y760"/>
      <c r="Z760"/>
      <c r="AA760"/>
      <c r="AB760"/>
    </row>
    <row r="761" spans="1:28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 s="64"/>
      <c r="Q761"/>
      <c r="R761"/>
      <c r="S761"/>
      <c r="T761"/>
      <c r="U761"/>
      <c r="V761"/>
      <c r="W761"/>
      <c r="X761"/>
      <c r="Y761"/>
      <c r="Z761"/>
      <c r="AA761"/>
      <c r="AB761"/>
    </row>
    <row r="762" spans="1:28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 s="64"/>
      <c r="Q762"/>
      <c r="R762"/>
      <c r="S762"/>
      <c r="T762"/>
      <c r="U762"/>
      <c r="V762"/>
      <c r="W762"/>
      <c r="X762"/>
      <c r="Y762"/>
      <c r="Z762"/>
      <c r="AA762"/>
      <c r="AB762"/>
    </row>
    <row r="763" spans="1:28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 s="64"/>
      <c r="Q763"/>
      <c r="R763"/>
      <c r="S763"/>
      <c r="T763"/>
      <c r="U763"/>
      <c r="V763"/>
      <c r="W763"/>
      <c r="X763"/>
      <c r="Y763"/>
      <c r="Z763"/>
      <c r="AA763"/>
      <c r="AB763"/>
    </row>
    <row r="764" spans="1:28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 s="64"/>
      <c r="Q764"/>
      <c r="R764"/>
      <c r="S764"/>
      <c r="T764"/>
      <c r="U764"/>
      <c r="V764"/>
      <c r="W764"/>
      <c r="X764"/>
      <c r="Y764"/>
      <c r="Z764"/>
      <c r="AA764"/>
      <c r="AB764"/>
    </row>
    <row r="765" spans="1:28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 s="64"/>
      <c r="Q765"/>
      <c r="R765"/>
      <c r="S765"/>
      <c r="T765"/>
      <c r="U765"/>
      <c r="V765"/>
      <c r="W765"/>
      <c r="X765"/>
      <c r="Y765"/>
      <c r="Z765"/>
      <c r="AA765"/>
      <c r="AB765"/>
    </row>
    <row r="766" spans="1:28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 s="64"/>
      <c r="Q766"/>
      <c r="R766"/>
      <c r="S766"/>
      <c r="T766"/>
      <c r="U766"/>
      <c r="V766"/>
      <c r="W766"/>
      <c r="X766"/>
      <c r="Y766"/>
      <c r="Z766"/>
      <c r="AA766"/>
      <c r="AB766"/>
    </row>
    <row r="767" spans="1:28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 s="64"/>
      <c r="Q767"/>
      <c r="R767"/>
      <c r="S767"/>
      <c r="T767"/>
      <c r="U767"/>
      <c r="V767"/>
      <c r="W767"/>
      <c r="X767"/>
      <c r="Y767"/>
      <c r="Z767"/>
      <c r="AA767"/>
      <c r="AB767"/>
    </row>
    <row r="768" spans="1:28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 s="64"/>
      <c r="Q768"/>
      <c r="R768"/>
      <c r="S768"/>
      <c r="T768"/>
      <c r="U768"/>
      <c r="V768"/>
      <c r="W768"/>
      <c r="X768"/>
      <c r="Y768"/>
      <c r="Z768"/>
      <c r="AA768"/>
      <c r="AB768"/>
    </row>
    <row r="769" spans="1:28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 s="64"/>
      <c r="Q769"/>
      <c r="R769"/>
      <c r="S769"/>
      <c r="T769"/>
      <c r="U769"/>
      <c r="V769"/>
      <c r="W769"/>
      <c r="X769"/>
      <c r="Y769"/>
      <c r="Z769"/>
      <c r="AA769"/>
      <c r="AB769"/>
    </row>
    <row r="770" spans="1:28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 s="64"/>
      <c r="Q770"/>
      <c r="R770"/>
      <c r="S770"/>
      <c r="T770"/>
      <c r="U770"/>
      <c r="V770"/>
      <c r="W770"/>
      <c r="X770"/>
      <c r="Y770"/>
      <c r="Z770"/>
      <c r="AA770"/>
      <c r="AB770"/>
    </row>
    <row r="771" spans="1:28" customFormat="1" ht="15" x14ac:dyDescent="0.25">
      <c r="P771" s="64"/>
    </row>
    <row r="772" spans="1:28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 s="64"/>
      <c r="Q772"/>
      <c r="R772"/>
      <c r="S772"/>
      <c r="T772"/>
      <c r="U772"/>
      <c r="V772"/>
      <c r="W772"/>
      <c r="X772"/>
      <c r="Y772"/>
      <c r="Z772"/>
      <c r="AA772"/>
      <c r="AB772"/>
    </row>
    <row r="773" spans="1:28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 s="64"/>
      <c r="Q773"/>
      <c r="R773"/>
      <c r="S773"/>
      <c r="T773"/>
      <c r="U773"/>
      <c r="V773"/>
      <c r="W773"/>
      <c r="X773"/>
      <c r="Y773"/>
      <c r="Z773"/>
      <c r="AA773"/>
      <c r="AB773"/>
    </row>
    <row r="774" spans="1:28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 s="64"/>
      <c r="Q774"/>
      <c r="R774"/>
      <c r="S774"/>
      <c r="T774"/>
      <c r="U774"/>
      <c r="V774"/>
      <c r="W774"/>
      <c r="X774"/>
      <c r="Y774"/>
      <c r="Z774"/>
      <c r="AA774"/>
      <c r="AB774"/>
    </row>
    <row r="775" spans="1:28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 s="64"/>
      <c r="Q775"/>
      <c r="R775"/>
      <c r="S775"/>
      <c r="T775"/>
      <c r="U775"/>
      <c r="V775"/>
      <c r="W775"/>
      <c r="X775"/>
      <c r="Y775"/>
      <c r="Z775"/>
      <c r="AA775"/>
      <c r="AB775"/>
    </row>
    <row r="776" spans="1:28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 s="64"/>
      <c r="Q776"/>
      <c r="R776"/>
      <c r="S776"/>
      <c r="T776"/>
      <c r="U776"/>
      <c r="V776"/>
      <c r="W776"/>
      <c r="X776"/>
      <c r="Y776"/>
      <c r="Z776"/>
      <c r="AA776"/>
      <c r="AB776"/>
    </row>
    <row r="777" spans="1:28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 s="64"/>
      <c r="Q777"/>
      <c r="R777"/>
      <c r="S777"/>
      <c r="T777"/>
      <c r="U777"/>
      <c r="V777"/>
      <c r="W777"/>
      <c r="X777"/>
      <c r="Y777"/>
      <c r="Z777"/>
      <c r="AA777"/>
      <c r="AB777"/>
    </row>
    <row r="778" spans="1:28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 s="64"/>
      <c r="Q778"/>
      <c r="R778"/>
      <c r="S778"/>
      <c r="T778"/>
      <c r="U778"/>
      <c r="V778"/>
      <c r="W778"/>
      <c r="X778"/>
      <c r="Y778"/>
      <c r="Z778"/>
      <c r="AA778"/>
      <c r="AB778"/>
    </row>
    <row r="779" spans="1:28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 s="64"/>
      <c r="Q779"/>
      <c r="R779"/>
      <c r="S779"/>
      <c r="T779"/>
      <c r="U779"/>
      <c r="V779"/>
      <c r="W779"/>
      <c r="X779"/>
      <c r="Y779"/>
      <c r="Z779"/>
      <c r="AA779"/>
      <c r="AB779"/>
    </row>
    <row r="780" spans="1:28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 s="64"/>
      <c r="Q780"/>
      <c r="R780"/>
      <c r="S780"/>
      <c r="T780"/>
      <c r="U780"/>
      <c r="V780"/>
      <c r="W780"/>
      <c r="X780"/>
      <c r="Y780"/>
      <c r="Z780"/>
      <c r="AA780"/>
      <c r="AB780"/>
    </row>
    <row r="781" spans="1:28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 s="64"/>
      <c r="Q781"/>
      <c r="R781"/>
      <c r="S781"/>
      <c r="T781"/>
      <c r="U781"/>
      <c r="V781"/>
      <c r="W781"/>
      <c r="X781"/>
      <c r="Y781"/>
      <c r="Z781"/>
      <c r="AA781"/>
      <c r="AB781"/>
    </row>
    <row r="782" spans="1:28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 s="64"/>
      <c r="Q782"/>
      <c r="R782"/>
      <c r="S782"/>
      <c r="T782"/>
      <c r="U782"/>
      <c r="V782"/>
      <c r="W782"/>
      <c r="X782"/>
      <c r="Y782"/>
      <c r="Z782"/>
      <c r="AA782"/>
      <c r="AB782"/>
    </row>
    <row r="783" spans="1:28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 s="64"/>
      <c r="Q783"/>
      <c r="R783"/>
      <c r="S783"/>
      <c r="T783"/>
      <c r="U783"/>
      <c r="V783"/>
      <c r="W783"/>
      <c r="X783"/>
      <c r="Y783"/>
      <c r="Z783"/>
      <c r="AA783"/>
      <c r="AB783"/>
    </row>
    <row r="784" spans="1:28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 s="64"/>
      <c r="Q784"/>
      <c r="R784"/>
      <c r="S784"/>
      <c r="T784"/>
      <c r="U784"/>
      <c r="V784"/>
      <c r="W784"/>
      <c r="X784"/>
      <c r="Y784"/>
      <c r="Z784"/>
      <c r="AA784"/>
      <c r="AB784"/>
    </row>
    <row r="785" spans="1:28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 s="64"/>
      <c r="Q785"/>
      <c r="R785"/>
      <c r="S785"/>
      <c r="T785"/>
      <c r="U785"/>
      <c r="V785"/>
      <c r="W785"/>
      <c r="X785"/>
      <c r="Y785"/>
      <c r="Z785"/>
      <c r="AA785"/>
      <c r="AB785"/>
    </row>
    <row r="786" spans="1:28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 s="64"/>
      <c r="Q786"/>
      <c r="R786"/>
      <c r="S786"/>
      <c r="T786"/>
      <c r="U786"/>
      <c r="V786"/>
      <c r="W786"/>
      <c r="X786"/>
      <c r="Y786"/>
      <c r="Z786"/>
      <c r="AA786"/>
      <c r="AB786"/>
    </row>
    <row r="787" spans="1:28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 s="64"/>
      <c r="Q787"/>
      <c r="R787"/>
      <c r="S787"/>
      <c r="T787"/>
      <c r="U787"/>
      <c r="V787"/>
      <c r="W787"/>
      <c r="X787"/>
      <c r="Y787"/>
      <c r="Z787"/>
      <c r="AA787"/>
      <c r="AB787"/>
    </row>
    <row r="788" spans="1:28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 s="64"/>
      <c r="Q788"/>
      <c r="R788"/>
      <c r="S788"/>
      <c r="T788"/>
      <c r="U788"/>
      <c r="V788"/>
      <c r="W788"/>
      <c r="X788"/>
      <c r="Y788"/>
      <c r="Z788"/>
      <c r="AA788"/>
      <c r="AB788"/>
    </row>
    <row r="789" spans="1:28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 s="64"/>
      <c r="Q789"/>
      <c r="R789"/>
      <c r="S789"/>
      <c r="T789"/>
      <c r="U789"/>
      <c r="V789"/>
      <c r="W789"/>
      <c r="X789"/>
      <c r="Y789"/>
      <c r="Z789"/>
      <c r="AA789"/>
      <c r="AB789"/>
    </row>
    <row r="790" spans="1:28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 s="64"/>
      <c r="Q790"/>
      <c r="R790"/>
      <c r="S790"/>
      <c r="T790"/>
      <c r="U790"/>
      <c r="V790"/>
      <c r="W790"/>
      <c r="X790"/>
      <c r="Y790"/>
      <c r="Z790"/>
      <c r="AA790"/>
      <c r="AB790"/>
    </row>
    <row r="791" spans="1:28" customFormat="1" ht="15" x14ac:dyDescent="0.25">
      <c r="P791" s="64"/>
    </row>
    <row r="826" spans="2:24" x14ac:dyDescent="0.25">
      <c r="B826" s="1" t="s">
        <v>77</v>
      </c>
      <c r="C826" s="1" t="s">
        <v>78</v>
      </c>
      <c r="H826" s="1" t="s">
        <v>112</v>
      </c>
      <c r="R826" s="1" t="s">
        <v>134</v>
      </c>
      <c r="X826" s="1" t="s">
        <v>202</v>
      </c>
    </row>
    <row r="827" spans="2:24" x14ac:dyDescent="0.25">
      <c r="B827" s="1" t="s">
        <v>12</v>
      </c>
      <c r="C827" s="1" t="s">
        <v>26</v>
      </c>
      <c r="R827" s="1" t="s">
        <v>135</v>
      </c>
      <c r="X827" s="1" t="s">
        <v>203</v>
      </c>
    </row>
    <row r="828" spans="2:24" x14ac:dyDescent="0.25">
      <c r="B828" s="1" t="s">
        <v>5</v>
      </c>
      <c r="C828" s="1" t="s">
        <v>15</v>
      </c>
      <c r="R828" s="1" t="s">
        <v>136</v>
      </c>
    </row>
    <row r="829" spans="2:24" x14ac:dyDescent="0.25">
      <c r="B829" s="1" t="s">
        <v>27</v>
      </c>
      <c r="C829" s="1" t="s">
        <v>16</v>
      </c>
      <c r="R829" s="1" t="s">
        <v>137</v>
      </c>
    </row>
    <row r="830" spans="2:24" x14ac:dyDescent="0.25">
      <c r="C830" s="1" t="s">
        <v>28</v>
      </c>
    </row>
    <row r="831" spans="2:24" x14ac:dyDescent="0.25">
      <c r="C831" s="1" t="s">
        <v>17</v>
      </c>
    </row>
    <row r="832" spans="2:24" x14ac:dyDescent="0.25">
      <c r="C832" s="1" t="s">
        <v>29</v>
      </c>
    </row>
    <row r="833" spans="3:3" x14ac:dyDescent="0.25">
      <c r="C833" s="1" t="s">
        <v>79</v>
      </c>
    </row>
    <row r="834" spans="3:3" x14ac:dyDescent="0.25">
      <c r="C834" s="1" t="s">
        <v>31</v>
      </c>
    </row>
    <row r="835" spans="3:3" x14ac:dyDescent="0.25">
      <c r="C835" s="1" t="s">
        <v>32</v>
      </c>
    </row>
    <row r="836" spans="3:3" x14ac:dyDescent="0.25">
      <c r="C836" s="1" t="s">
        <v>33</v>
      </c>
    </row>
    <row r="837" spans="3:3" x14ac:dyDescent="0.25">
      <c r="C837" s="1" t="s">
        <v>80</v>
      </c>
    </row>
    <row r="838" spans="3:3" x14ac:dyDescent="0.25">
      <c r="C838" s="1" t="s">
        <v>81</v>
      </c>
    </row>
    <row r="839" spans="3:3" x14ac:dyDescent="0.25">
      <c r="C839" s="1" t="s">
        <v>36</v>
      </c>
    </row>
    <row r="840" spans="3:3" x14ac:dyDescent="0.25">
      <c r="C840" s="1" t="s">
        <v>37</v>
      </c>
    </row>
    <row r="841" spans="3:3" x14ac:dyDescent="0.25">
      <c r="C841" s="1" t="s">
        <v>82</v>
      </c>
    </row>
    <row r="842" spans="3:3" x14ac:dyDescent="0.25">
      <c r="C842" s="1" t="s">
        <v>83</v>
      </c>
    </row>
    <row r="843" spans="3:3" x14ac:dyDescent="0.25">
      <c r="C843" s="1" t="s">
        <v>18</v>
      </c>
    </row>
    <row r="867" spans="2:8" x14ac:dyDescent="0.25">
      <c r="B867" s="1" t="s">
        <v>25</v>
      </c>
      <c r="C867" s="1" t="s">
        <v>14</v>
      </c>
      <c r="H867" s="45" t="s">
        <v>24</v>
      </c>
    </row>
    <row r="868" spans="2:8" x14ac:dyDescent="0.25">
      <c r="B868" s="1" t="s">
        <v>12</v>
      </c>
      <c r="C868" s="1" t="s">
        <v>26</v>
      </c>
    </row>
    <row r="869" spans="2:8" x14ac:dyDescent="0.25">
      <c r="B869" s="1" t="s">
        <v>13</v>
      </c>
      <c r="C869" s="1" t="s">
        <v>15</v>
      </c>
    </row>
    <row r="870" spans="2:8" x14ac:dyDescent="0.25">
      <c r="B870" s="1" t="s">
        <v>27</v>
      </c>
      <c r="C870" s="1" t="s">
        <v>16</v>
      </c>
    </row>
    <row r="871" spans="2:8" x14ac:dyDescent="0.25">
      <c r="C871" s="1" t="s">
        <v>28</v>
      </c>
    </row>
    <row r="872" spans="2:8" x14ac:dyDescent="0.25">
      <c r="C872" s="1" t="s">
        <v>17</v>
      </c>
    </row>
    <row r="873" spans="2:8" x14ac:dyDescent="0.25">
      <c r="C873" s="1" t="s">
        <v>29</v>
      </c>
    </row>
    <row r="874" spans="2:8" x14ac:dyDescent="0.25">
      <c r="C874" s="1" t="s">
        <v>30</v>
      </c>
    </row>
    <row r="875" spans="2:8" x14ac:dyDescent="0.25">
      <c r="C875" s="1" t="s">
        <v>31</v>
      </c>
    </row>
    <row r="876" spans="2:8" x14ac:dyDescent="0.25">
      <c r="C876" s="1" t="s">
        <v>32</v>
      </c>
    </row>
    <row r="877" spans="2:8" x14ac:dyDescent="0.25">
      <c r="C877" s="1" t="s">
        <v>33</v>
      </c>
    </row>
    <row r="878" spans="2:8" x14ac:dyDescent="0.25">
      <c r="C878" s="1" t="s">
        <v>34</v>
      </c>
    </row>
    <row r="879" spans="2:8" x14ac:dyDescent="0.25">
      <c r="C879" s="1" t="s">
        <v>35</v>
      </c>
    </row>
    <row r="880" spans="2:8" x14ac:dyDescent="0.25">
      <c r="C880" s="1" t="s">
        <v>36</v>
      </c>
    </row>
    <row r="881" spans="3:3" x14ac:dyDescent="0.25">
      <c r="C881" s="1" t="s">
        <v>37</v>
      </c>
    </row>
    <row r="882" spans="3:3" x14ac:dyDescent="0.25">
      <c r="C882" s="1" t="s">
        <v>38</v>
      </c>
    </row>
    <row r="883" spans="3:3" x14ac:dyDescent="0.25">
      <c r="C883" s="1" t="s">
        <v>39</v>
      </c>
    </row>
    <row r="884" spans="3:3" x14ac:dyDescent="0.25">
      <c r="C884" s="1" t="s">
        <v>18</v>
      </c>
    </row>
  </sheetData>
  <mergeCells count="416">
    <mergeCell ref="N172:N191"/>
    <mergeCell ref="A192:A211"/>
    <mergeCell ref="B192:B211"/>
    <mergeCell ref="C192:C211"/>
    <mergeCell ref="D192:D211"/>
    <mergeCell ref="E192:E211"/>
    <mergeCell ref="F192:F211"/>
    <mergeCell ref="G192:G211"/>
    <mergeCell ref="H192:H211"/>
    <mergeCell ref="M192:M211"/>
    <mergeCell ref="N192:N211"/>
    <mergeCell ref="A172:A191"/>
    <mergeCell ref="B172:B191"/>
    <mergeCell ref="C172:C191"/>
    <mergeCell ref="D172:D191"/>
    <mergeCell ref="E172:E191"/>
    <mergeCell ref="F172:F191"/>
    <mergeCell ref="G172:G191"/>
    <mergeCell ref="H172:H191"/>
    <mergeCell ref="M172:M191"/>
    <mergeCell ref="N132:N151"/>
    <mergeCell ref="A152:A171"/>
    <mergeCell ref="B152:B171"/>
    <mergeCell ref="C152:C171"/>
    <mergeCell ref="D152:D171"/>
    <mergeCell ref="E152:E171"/>
    <mergeCell ref="F152:F171"/>
    <mergeCell ref="G152:G171"/>
    <mergeCell ref="H152:H171"/>
    <mergeCell ref="M152:M171"/>
    <mergeCell ref="N152:N171"/>
    <mergeCell ref="A132:A151"/>
    <mergeCell ref="B132:B151"/>
    <mergeCell ref="C132:C151"/>
    <mergeCell ref="D132:D151"/>
    <mergeCell ref="E132:E151"/>
    <mergeCell ref="F132:F151"/>
    <mergeCell ref="G132:G151"/>
    <mergeCell ref="H132:H151"/>
    <mergeCell ref="M132:M151"/>
    <mergeCell ref="N92:N111"/>
    <mergeCell ref="A112:A131"/>
    <mergeCell ref="B112:B131"/>
    <mergeCell ref="C112:C131"/>
    <mergeCell ref="D112:D131"/>
    <mergeCell ref="E112:E131"/>
    <mergeCell ref="F112:F131"/>
    <mergeCell ref="G112:G131"/>
    <mergeCell ref="H112:H131"/>
    <mergeCell ref="M112:M131"/>
    <mergeCell ref="N112:N131"/>
    <mergeCell ref="A92:A111"/>
    <mergeCell ref="B92:B111"/>
    <mergeCell ref="C92:C111"/>
    <mergeCell ref="D92:D111"/>
    <mergeCell ref="E92:E111"/>
    <mergeCell ref="F92:F111"/>
    <mergeCell ref="G92:G111"/>
    <mergeCell ref="H92:H111"/>
    <mergeCell ref="M92:M111"/>
    <mergeCell ref="N32:N51"/>
    <mergeCell ref="E52:E71"/>
    <mergeCell ref="F52:F71"/>
    <mergeCell ref="G52:G71"/>
    <mergeCell ref="H52:H71"/>
    <mergeCell ref="M52:M71"/>
    <mergeCell ref="N52:N71"/>
    <mergeCell ref="A72:A91"/>
    <mergeCell ref="B72:B91"/>
    <mergeCell ref="C72:C91"/>
    <mergeCell ref="D72:D91"/>
    <mergeCell ref="E72:E91"/>
    <mergeCell ref="F72:F91"/>
    <mergeCell ref="G72:G91"/>
    <mergeCell ref="H72:H91"/>
    <mergeCell ref="M72:M91"/>
    <mergeCell ref="N72:N91"/>
    <mergeCell ref="A52:A71"/>
    <mergeCell ref="B52:B71"/>
    <mergeCell ref="C52:C71"/>
    <mergeCell ref="D52:D71"/>
    <mergeCell ref="A32:A51"/>
    <mergeCell ref="B32:B51"/>
    <mergeCell ref="C32:C51"/>
    <mergeCell ref="D32:D51"/>
    <mergeCell ref="E32:E51"/>
    <mergeCell ref="F32:F51"/>
    <mergeCell ref="G32:G51"/>
    <mergeCell ref="H32:H51"/>
    <mergeCell ref="M32:M51"/>
    <mergeCell ref="U9:U11"/>
    <mergeCell ref="Q12:Q15"/>
    <mergeCell ref="O9:O11"/>
    <mergeCell ref="P9:P11"/>
    <mergeCell ref="Q9:Q11"/>
    <mergeCell ref="Q16:Q19"/>
    <mergeCell ref="R12:R15"/>
    <mergeCell ref="R16:R19"/>
    <mergeCell ref="F12:F31"/>
    <mergeCell ref="G12:G31"/>
    <mergeCell ref="H12:H31"/>
    <mergeCell ref="M12:M31"/>
    <mergeCell ref="N12:N31"/>
    <mergeCell ref="Q20:Q23"/>
    <mergeCell ref="Q24:Q28"/>
    <mergeCell ref="Q29:Q31"/>
    <mergeCell ref="P12:P15"/>
    <mergeCell ref="P16:P19"/>
    <mergeCell ref="A12:A31"/>
    <mergeCell ref="B12:B31"/>
    <mergeCell ref="C12:C31"/>
    <mergeCell ref="D12:D31"/>
    <mergeCell ref="E12:E31"/>
    <mergeCell ref="P20:P23"/>
    <mergeCell ref="P24:P28"/>
    <mergeCell ref="P29:P31"/>
    <mergeCell ref="O12:O31"/>
    <mergeCell ref="A1:V2"/>
    <mergeCell ref="E5:S5"/>
    <mergeCell ref="E4:S4"/>
    <mergeCell ref="E6:S6"/>
    <mergeCell ref="A4:B6"/>
    <mergeCell ref="S8:V8"/>
    <mergeCell ref="P8:Q8"/>
    <mergeCell ref="A9:A11"/>
    <mergeCell ref="B9:B11"/>
    <mergeCell ref="C9:C11"/>
    <mergeCell ref="D9:D11"/>
    <mergeCell ref="E9:E11"/>
    <mergeCell ref="F9:F11"/>
    <mergeCell ref="H9:H11"/>
    <mergeCell ref="M9:M11"/>
    <mergeCell ref="N9:N11"/>
    <mergeCell ref="A8:H8"/>
    <mergeCell ref="I9:L9"/>
    <mergeCell ref="I8:O8"/>
    <mergeCell ref="G9:G11"/>
    <mergeCell ref="V9:V11"/>
    <mergeCell ref="R9:R11"/>
    <mergeCell ref="S9:S11"/>
    <mergeCell ref="T9:T11"/>
    <mergeCell ref="R20:R23"/>
    <mergeCell ref="R24:R28"/>
    <mergeCell ref="R29:R31"/>
    <mergeCell ref="S12:S15"/>
    <mergeCell ref="S16:S19"/>
    <mergeCell ref="S20:S23"/>
    <mergeCell ref="S24:S28"/>
    <mergeCell ref="S29:S31"/>
    <mergeCell ref="V12:V15"/>
    <mergeCell ref="U16:U19"/>
    <mergeCell ref="V16:V19"/>
    <mergeCell ref="U20:U23"/>
    <mergeCell ref="V20:V23"/>
    <mergeCell ref="U24:U28"/>
    <mergeCell ref="V24:V28"/>
    <mergeCell ref="U29:U31"/>
    <mergeCell ref="V29:V31"/>
    <mergeCell ref="R32:R34"/>
    <mergeCell ref="K10:K11"/>
    <mergeCell ref="L10:L11"/>
    <mergeCell ref="I10:I11"/>
    <mergeCell ref="W9:W11"/>
    <mergeCell ref="X9:X11"/>
    <mergeCell ref="W8:X8"/>
    <mergeCell ref="W12:W15"/>
    <mergeCell ref="X12:X15"/>
    <mergeCell ref="W16:W19"/>
    <mergeCell ref="X16:X19"/>
    <mergeCell ref="W20:W23"/>
    <mergeCell ref="X20:X23"/>
    <mergeCell ref="W24:W28"/>
    <mergeCell ref="X24:X28"/>
    <mergeCell ref="W29:W31"/>
    <mergeCell ref="X29:X31"/>
    <mergeCell ref="Q32:Q34"/>
    <mergeCell ref="T12:T15"/>
    <mergeCell ref="T16:T19"/>
    <mergeCell ref="T20:T23"/>
    <mergeCell ref="T24:T28"/>
    <mergeCell ref="T29:T31"/>
    <mergeCell ref="U12:U15"/>
    <mergeCell ref="P32:P34"/>
    <mergeCell ref="Q48:Q51"/>
    <mergeCell ref="Q44:Q47"/>
    <mergeCell ref="Q40:Q43"/>
    <mergeCell ref="Q35:Q39"/>
    <mergeCell ref="P35:P39"/>
    <mergeCell ref="P40:P43"/>
    <mergeCell ref="P44:P47"/>
    <mergeCell ref="P48:P51"/>
    <mergeCell ref="S32:S34"/>
    <mergeCell ref="S35:S39"/>
    <mergeCell ref="S40:S43"/>
    <mergeCell ref="S44:S47"/>
    <mergeCell ref="S48:S51"/>
    <mergeCell ref="T32:T34"/>
    <mergeCell ref="U32:U34"/>
    <mergeCell ref="V32:V34"/>
    <mergeCell ref="W32:W34"/>
    <mergeCell ref="T44:T47"/>
    <mergeCell ref="U44:U47"/>
    <mergeCell ref="V44:V47"/>
    <mergeCell ref="W44:W47"/>
    <mergeCell ref="X32:X34"/>
    <mergeCell ref="T35:T39"/>
    <mergeCell ref="U35:U39"/>
    <mergeCell ref="V35:V39"/>
    <mergeCell ref="W35:W39"/>
    <mergeCell ref="X35:X39"/>
    <mergeCell ref="T40:T43"/>
    <mergeCell ref="U40:U43"/>
    <mergeCell ref="V40:V43"/>
    <mergeCell ref="W40:W43"/>
    <mergeCell ref="X40:X43"/>
    <mergeCell ref="X44:X47"/>
    <mergeCell ref="T48:T51"/>
    <mergeCell ref="U48:U51"/>
    <mergeCell ref="V48:V51"/>
    <mergeCell ref="W48:W51"/>
    <mergeCell ref="X48:X51"/>
    <mergeCell ref="Q66:Q71"/>
    <mergeCell ref="Q59:Q65"/>
    <mergeCell ref="Q52:Q58"/>
    <mergeCell ref="P52:P58"/>
    <mergeCell ref="P59:P65"/>
    <mergeCell ref="P66:P71"/>
    <mergeCell ref="S52:S58"/>
    <mergeCell ref="T52:T58"/>
    <mergeCell ref="U52:U58"/>
    <mergeCell ref="V52:V58"/>
    <mergeCell ref="W52:W58"/>
    <mergeCell ref="X52:X58"/>
    <mergeCell ref="S59:S65"/>
    <mergeCell ref="T59:T65"/>
    <mergeCell ref="U59:U65"/>
    <mergeCell ref="V59:V65"/>
    <mergeCell ref="W59:W65"/>
    <mergeCell ref="X59:X65"/>
    <mergeCell ref="S66:S71"/>
    <mergeCell ref="T66:T71"/>
    <mergeCell ref="U66:U71"/>
    <mergeCell ref="V66:V71"/>
    <mergeCell ref="W66:W71"/>
    <mergeCell ref="X66:X71"/>
    <mergeCell ref="Q72:Q78"/>
    <mergeCell ref="P72:P78"/>
    <mergeCell ref="Q79:Q85"/>
    <mergeCell ref="Q86:Q91"/>
    <mergeCell ref="Q92:Q95"/>
    <mergeCell ref="Q96:Q99"/>
    <mergeCell ref="Q100:Q104"/>
    <mergeCell ref="Q105:Q111"/>
    <mergeCell ref="Q112:Q115"/>
    <mergeCell ref="P79:P85"/>
    <mergeCell ref="P86:P91"/>
    <mergeCell ref="P92:P95"/>
    <mergeCell ref="P96:P99"/>
    <mergeCell ref="P100:P104"/>
    <mergeCell ref="P105:P111"/>
    <mergeCell ref="P112:P115"/>
    <mergeCell ref="Q116:Q120"/>
    <mergeCell ref="Q121:Q125"/>
    <mergeCell ref="Q126:Q131"/>
    <mergeCell ref="Q132:Q138"/>
    <mergeCell ref="Q139:Q145"/>
    <mergeCell ref="Q146:Q151"/>
    <mergeCell ref="Q152:Q158"/>
    <mergeCell ref="Q159:Q165"/>
    <mergeCell ref="Q166:Q171"/>
    <mergeCell ref="P116:P120"/>
    <mergeCell ref="P121:P125"/>
    <mergeCell ref="P126:P131"/>
    <mergeCell ref="P132:P138"/>
    <mergeCell ref="P139:P145"/>
    <mergeCell ref="P146:P151"/>
    <mergeCell ref="P152:P158"/>
    <mergeCell ref="P159:P165"/>
    <mergeCell ref="P166:P171"/>
    <mergeCell ref="S72:S78"/>
    <mergeCell ref="T72:T78"/>
    <mergeCell ref="U72:U78"/>
    <mergeCell ref="V72:V78"/>
    <mergeCell ref="W72:W78"/>
    <mergeCell ref="X72:X78"/>
    <mergeCell ref="S79:S85"/>
    <mergeCell ref="T79:T85"/>
    <mergeCell ref="U79:U85"/>
    <mergeCell ref="V79:V85"/>
    <mergeCell ref="W79:W85"/>
    <mergeCell ref="X79:X85"/>
    <mergeCell ref="S86:S91"/>
    <mergeCell ref="T86:T91"/>
    <mergeCell ref="U86:U91"/>
    <mergeCell ref="V86:V91"/>
    <mergeCell ref="W86:W91"/>
    <mergeCell ref="X86:X91"/>
    <mergeCell ref="S92:S95"/>
    <mergeCell ref="T92:T95"/>
    <mergeCell ref="U92:U95"/>
    <mergeCell ref="V92:V95"/>
    <mergeCell ref="W92:W95"/>
    <mergeCell ref="X92:X95"/>
    <mergeCell ref="T96:T99"/>
    <mergeCell ref="U96:U99"/>
    <mergeCell ref="V96:V99"/>
    <mergeCell ref="W96:W99"/>
    <mergeCell ref="X96:X99"/>
    <mergeCell ref="S100:S104"/>
    <mergeCell ref="T100:T104"/>
    <mergeCell ref="U100:U104"/>
    <mergeCell ref="V100:V104"/>
    <mergeCell ref="W100:W104"/>
    <mergeCell ref="X100:X104"/>
    <mergeCell ref="T105:T111"/>
    <mergeCell ref="U105:U111"/>
    <mergeCell ref="V105:V111"/>
    <mergeCell ref="W105:W111"/>
    <mergeCell ref="X105:X111"/>
    <mergeCell ref="S112:S115"/>
    <mergeCell ref="T112:T115"/>
    <mergeCell ref="U112:U115"/>
    <mergeCell ref="V112:V115"/>
    <mergeCell ref="W112:W115"/>
    <mergeCell ref="X112:X115"/>
    <mergeCell ref="T116:T120"/>
    <mergeCell ref="U116:U120"/>
    <mergeCell ref="V116:V120"/>
    <mergeCell ref="W116:W120"/>
    <mergeCell ref="X116:X120"/>
    <mergeCell ref="S121:S125"/>
    <mergeCell ref="T121:T125"/>
    <mergeCell ref="U121:U125"/>
    <mergeCell ref="V121:V125"/>
    <mergeCell ref="W121:W125"/>
    <mergeCell ref="X121:X125"/>
    <mergeCell ref="T126:T131"/>
    <mergeCell ref="U126:U131"/>
    <mergeCell ref="V126:V131"/>
    <mergeCell ref="W126:W131"/>
    <mergeCell ref="X126:X131"/>
    <mergeCell ref="S132:S138"/>
    <mergeCell ref="T132:T138"/>
    <mergeCell ref="U132:U138"/>
    <mergeCell ref="V132:V138"/>
    <mergeCell ref="W132:W138"/>
    <mergeCell ref="X132:X138"/>
    <mergeCell ref="T139:T145"/>
    <mergeCell ref="U139:U145"/>
    <mergeCell ref="V139:V145"/>
    <mergeCell ref="W139:W145"/>
    <mergeCell ref="X139:X145"/>
    <mergeCell ref="S146:S151"/>
    <mergeCell ref="T146:T151"/>
    <mergeCell ref="U146:U151"/>
    <mergeCell ref="V146:V151"/>
    <mergeCell ref="W146:W151"/>
    <mergeCell ref="X146:X151"/>
    <mergeCell ref="T152:T158"/>
    <mergeCell ref="U152:U158"/>
    <mergeCell ref="V152:V158"/>
    <mergeCell ref="W152:W158"/>
    <mergeCell ref="X152:X158"/>
    <mergeCell ref="S159:S165"/>
    <mergeCell ref="T159:T165"/>
    <mergeCell ref="U159:U165"/>
    <mergeCell ref="V159:V165"/>
    <mergeCell ref="W159:W165"/>
    <mergeCell ref="X159:X165"/>
    <mergeCell ref="R92:R95"/>
    <mergeCell ref="R96:R99"/>
    <mergeCell ref="R100:R104"/>
    <mergeCell ref="R105:R111"/>
    <mergeCell ref="R112:R115"/>
    <mergeCell ref="R116:R120"/>
    <mergeCell ref="R121:R125"/>
    <mergeCell ref="R126:R131"/>
    <mergeCell ref="S152:S158"/>
    <mergeCell ref="S139:S145"/>
    <mergeCell ref="S126:S131"/>
    <mergeCell ref="S116:S120"/>
    <mergeCell ref="S105:S111"/>
    <mergeCell ref="S96:S99"/>
    <mergeCell ref="R40:R43"/>
    <mergeCell ref="R44:R47"/>
    <mergeCell ref="R48:R51"/>
    <mergeCell ref="R52:R58"/>
    <mergeCell ref="R59:R65"/>
    <mergeCell ref="R66:R71"/>
    <mergeCell ref="R72:R78"/>
    <mergeCell ref="R79:R85"/>
    <mergeCell ref="R86:R91"/>
    <mergeCell ref="O32:O51"/>
    <mergeCell ref="O52:O71"/>
    <mergeCell ref="O72:O91"/>
    <mergeCell ref="O92:O111"/>
    <mergeCell ref="O112:O131"/>
    <mergeCell ref="O132:O151"/>
    <mergeCell ref="O152:O171"/>
    <mergeCell ref="W1:X2"/>
    <mergeCell ref="R132:R138"/>
    <mergeCell ref="R139:R145"/>
    <mergeCell ref="R146:R151"/>
    <mergeCell ref="R152:R158"/>
    <mergeCell ref="R159:R165"/>
    <mergeCell ref="R166:R171"/>
    <mergeCell ref="T4:X4"/>
    <mergeCell ref="T5:X5"/>
    <mergeCell ref="T6:X6"/>
    <mergeCell ref="S166:S171"/>
    <mergeCell ref="T166:T171"/>
    <mergeCell ref="U166:U171"/>
    <mergeCell ref="V166:V171"/>
    <mergeCell ref="W166:W171"/>
    <mergeCell ref="X166:X171"/>
    <mergeCell ref="R35:R39"/>
  </mergeCells>
  <phoneticPr fontId="22" type="noConversion"/>
  <conditionalFormatting sqref="O172:O211">
    <cfRule type="containsText" dxfId="63" priority="156" operator="containsText" text="MODERADO">
      <formula>NOT(ISERROR(SEARCH("MODERADO",O172)))</formula>
    </cfRule>
    <cfRule type="containsText" dxfId="62" priority="157" operator="containsText" text="MAYOR">
      <formula>NOT(ISERROR(SEARCH("MAYOR",O172)))</formula>
    </cfRule>
    <cfRule type="containsText" dxfId="61" priority="158" operator="containsText" text="CATASTROFICO">
      <formula>NOT(ISERROR(SEARCH("CATASTROFICO",O172)))</formula>
    </cfRule>
  </conditionalFormatting>
  <conditionalFormatting sqref="M12:M31">
    <cfRule type="containsText" dxfId="60" priority="153" operator="containsText" text="MODERADO">
      <formula>NOT(ISERROR(SEARCH("MODERADO",M12)))</formula>
    </cfRule>
    <cfRule type="containsText" dxfId="59" priority="154" operator="containsText" text="MAYOR">
      <formula>NOT(ISERROR(SEARCH("MAYOR",M12)))</formula>
    </cfRule>
    <cfRule type="containsText" dxfId="58" priority="155" operator="containsText" text="CATASTROFICO">
      <formula>NOT(ISERROR(SEARCH("CATASTROFICO",M12)))</formula>
    </cfRule>
  </conditionalFormatting>
  <conditionalFormatting sqref="N12:N31">
    <cfRule type="containsText" dxfId="57" priority="148" operator="containsText" text="MUY ALTO">
      <formula>NOT(ISERROR(SEARCH("MUY ALTO",N12)))</formula>
    </cfRule>
    <cfRule type="containsText" dxfId="56" priority="149" operator="containsText" text="ALTA">
      <formula>NOT(ISERROR(SEARCH("ALTA",N12)))</formula>
    </cfRule>
    <cfRule type="containsText" dxfId="55" priority="150" operator="containsText" text="MEDIA">
      <formula>NOT(ISERROR(SEARCH("MEDIA",N12)))</formula>
    </cfRule>
    <cfRule type="containsText" dxfId="54" priority="151" operator="containsText" text="BAJA">
      <formula>NOT(ISERROR(SEARCH("BAJA",N12)))</formula>
    </cfRule>
    <cfRule type="containsText" dxfId="53" priority="152" operator="containsText" text="MUY BAJO">
      <formula>NOT(ISERROR(SEARCH("MUY BAJO",N12)))</formula>
    </cfRule>
  </conditionalFormatting>
  <conditionalFormatting sqref="M32:M51">
    <cfRule type="containsText" dxfId="52" priority="145" operator="containsText" text="MODERADO">
      <formula>NOT(ISERROR(SEARCH("MODERADO",M32)))</formula>
    </cfRule>
    <cfRule type="containsText" dxfId="51" priority="146" operator="containsText" text="MAYOR">
      <formula>NOT(ISERROR(SEARCH("MAYOR",M32)))</formula>
    </cfRule>
    <cfRule type="containsText" dxfId="50" priority="147" operator="containsText" text="CATASTROFICO">
      <formula>NOT(ISERROR(SEARCH("CATASTROFICO",M32)))</formula>
    </cfRule>
  </conditionalFormatting>
  <conditionalFormatting sqref="N32:N51">
    <cfRule type="containsText" dxfId="49" priority="140" operator="containsText" text="MUY ALTO">
      <formula>NOT(ISERROR(SEARCH("MUY ALTO",N32)))</formula>
    </cfRule>
    <cfRule type="containsText" dxfId="48" priority="141" operator="containsText" text="ALTA">
      <formula>NOT(ISERROR(SEARCH("ALTA",N32)))</formula>
    </cfRule>
    <cfRule type="containsText" dxfId="47" priority="142" operator="containsText" text="MEDIA">
      <formula>NOT(ISERROR(SEARCH("MEDIA",N32)))</formula>
    </cfRule>
    <cfRule type="containsText" dxfId="46" priority="143" operator="containsText" text="BAJA">
      <formula>NOT(ISERROR(SEARCH("BAJA",N32)))</formula>
    </cfRule>
    <cfRule type="containsText" dxfId="45" priority="144" operator="containsText" text="MUY BAJO">
      <formula>NOT(ISERROR(SEARCH("MUY BAJO",N32)))</formula>
    </cfRule>
  </conditionalFormatting>
  <conditionalFormatting sqref="M52:M71">
    <cfRule type="containsText" dxfId="44" priority="137" operator="containsText" text="MODERADO">
      <formula>NOT(ISERROR(SEARCH("MODERADO",M52)))</formula>
    </cfRule>
    <cfRule type="containsText" dxfId="43" priority="138" operator="containsText" text="MAYOR">
      <formula>NOT(ISERROR(SEARCH("MAYOR",M52)))</formula>
    </cfRule>
    <cfRule type="containsText" dxfId="42" priority="139" operator="containsText" text="CATASTROFICO">
      <formula>NOT(ISERROR(SEARCH("CATASTROFICO",M52)))</formula>
    </cfRule>
  </conditionalFormatting>
  <conditionalFormatting sqref="N52:N71">
    <cfRule type="containsText" dxfId="41" priority="132" operator="containsText" text="MUY ALTO">
      <formula>NOT(ISERROR(SEARCH("MUY ALTO",N52)))</formula>
    </cfRule>
    <cfRule type="containsText" dxfId="40" priority="133" operator="containsText" text="ALTA">
      <formula>NOT(ISERROR(SEARCH("ALTA",N52)))</formula>
    </cfRule>
    <cfRule type="containsText" dxfId="39" priority="134" operator="containsText" text="MEDIA">
      <formula>NOT(ISERROR(SEARCH("MEDIA",N52)))</formula>
    </cfRule>
    <cfRule type="containsText" dxfId="38" priority="135" operator="containsText" text="BAJA">
      <formula>NOT(ISERROR(SEARCH("BAJA",N52)))</formula>
    </cfRule>
    <cfRule type="containsText" dxfId="37" priority="136" operator="containsText" text="MUY BAJO">
      <formula>NOT(ISERROR(SEARCH("MUY BAJO",N52)))</formula>
    </cfRule>
  </conditionalFormatting>
  <conditionalFormatting sqref="M72:M91">
    <cfRule type="containsText" dxfId="36" priority="129" operator="containsText" text="MODERADO">
      <formula>NOT(ISERROR(SEARCH("MODERADO",M72)))</formula>
    </cfRule>
    <cfRule type="containsText" dxfId="35" priority="130" operator="containsText" text="MAYOR">
      <formula>NOT(ISERROR(SEARCH("MAYOR",M72)))</formula>
    </cfRule>
    <cfRule type="containsText" dxfId="34" priority="131" operator="containsText" text="CATASTROFICO">
      <formula>NOT(ISERROR(SEARCH("CATASTROFICO",M72)))</formula>
    </cfRule>
  </conditionalFormatting>
  <conditionalFormatting sqref="N72:N91">
    <cfRule type="containsText" dxfId="33" priority="124" operator="containsText" text="MUY ALTO">
      <formula>NOT(ISERROR(SEARCH("MUY ALTO",N72)))</formula>
    </cfRule>
    <cfRule type="containsText" dxfId="32" priority="125" operator="containsText" text="ALTA">
      <formula>NOT(ISERROR(SEARCH("ALTA",N72)))</formula>
    </cfRule>
    <cfRule type="containsText" dxfId="31" priority="126" operator="containsText" text="MEDIA">
      <formula>NOT(ISERROR(SEARCH("MEDIA",N72)))</formula>
    </cfRule>
    <cfRule type="containsText" dxfId="30" priority="127" operator="containsText" text="BAJA">
      <formula>NOT(ISERROR(SEARCH("BAJA",N72)))</formula>
    </cfRule>
    <cfRule type="containsText" dxfId="29" priority="128" operator="containsText" text="MUY BAJO">
      <formula>NOT(ISERROR(SEARCH("MUY BAJO",N72)))</formula>
    </cfRule>
  </conditionalFormatting>
  <conditionalFormatting sqref="M92:M111">
    <cfRule type="containsText" dxfId="28" priority="121" operator="containsText" text="MODERADO">
      <formula>NOT(ISERROR(SEARCH("MODERADO",M92)))</formula>
    </cfRule>
    <cfRule type="containsText" dxfId="27" priority="122" operator="containsText" text="MAYOR">
      <formula>NOT(ISERROR(SEARCH("MAYOR",M92)))</formula>
    </cfRule>
    <cfRule type="containsText" dxfId="26" priority="123" operator="containsText" text="CATASTROFICO">
      <formula>NOT(ISERROR(SEARCH("CATASTROFICO",M92)))</formula>
    </cfRule>
  </conditionalFormatting>
  <conditionalFormatting sqref="N92:N111">
    <cfRule type="containsText" dxfId="25" priority="116" operator="containsText" text="MUY ALTO">
      <formula>NOT(ISERROR(SEARCH("MUY ALTO",N92)))</formula>
    </cfRule>
    <cfRule type="containsText" dxfId="24" priority="117" operator="containsText" text="ALTA">
      <formula>NOT(ISERROR(SEARCH("ALTA",N92)))</formula>
    </cfRule>
    <cfRule type="containsText" dxfId="23" priority="118" operator="containsText" text="MEDIA">
      <formula>NOT(ISERROR(SEARCH("MEDIA",N92)))</formula>
    </cfRule>
    <cfRule type="containsText" dxfId="22" priority="119" operator="containsText" text="BAJA">
      <formula>NOT(ISERROR(SEARCH("BAJA",N92)))</formula>
    </cfRule>
    <cfRule type="containsText" dxfId="21" priority="120" operator="containsText" text="MUY BAJO">
      <formula>NOT(ISERROR(SEARCH("MUY BAJO",N92)))</formula>
    </cfRule>
  </conditionalFormatting>
  <conditionalFormatting sqref="M112:M211">
    <cfRule type="containsText" dxfId="20" priority="113" operator="containsText" text="MODERADO">
      <formula>NOT(ISERROR(SEARCH("MODERADO",M112)))</formula>
    </cfRule>
    <cfRule type="containsText" dxfId="19" priority="114" operator="containsText" text="MAYOR">
      <formula>NOT(ISERROR(SEARCH("MAYOR",M112)))</formula>
    </cfRule>
    <cfRule type="containsText" dxfId="18" priority="115" operator="containsText" text="CATASTROFICO">
      <formula>NOT(ISERROR(SEARCH("CATASTROFICO",M112)))</formula>
    </cfRule>
  </conditionalFormatting>
  <conditionalFormatting sqref="N112:N211">
    <cfRule type="containsText" dxfId="17" priority="108" operator="containsText" text="MUY ALTO">
      <formula>NOT(ISERROR(SEARCH("MUY ALTO",N112)))</formula>
    </cfRule>
    <cfRule type="containsText" dxfId="16" priority="109" operator="containsText" text="ALTA">
      <formula>NOT(ISERROR(SEARCH("ALTA",N112)))</formula>
    </cfRule>
    <cfRule type="containsText" dxfId="15" priority="110" operator="containsText" text="MEDIA">
      <formula>NOT(ISERROR(SEARCH("MEDIA",N112)))</formula>
    </cfRule>
    <cfRule type="containsText" dxfId="14" priority="111" operator="containsText" text="BAJA">
      <formula>NOT(ISERROR(SEARCH("BAJA",N112)))</formula>
    </cfRule>
    <cfRule type="containsText" dxfId="13" priority="112" operator="containsText" text="MUY BAJO">
      <formula>NOT(ISERROR(SEARCH("MUY BAJO",N112)))</formula>
    </cfRule>
  </conditionalFormatting>
  <conditionalFormatting sqref="O12 O32 O52 O72 O92 O112 O132 O152">
    <cfRule type="containsText" dxfId="12" priority="1" operator="containsText" text="MODERADO">
      <formula>NOT(ISERROR(SEARCH("MODERADO",O12)))</formula>
    </cfRule>
    <cfRule type="containsText" dxfId="11" priority="2" operator="containsText" text="MAYOR">
      <formula>NOT(ISERROR(SEARCH("MAYOR",O12)))</formula>
    </cfRule>
    <cfRule type="containsText" dxfId="10" priority="3" operator="containsText" text="CATASTROFICO">
      <formula>NOT(ISERROR(SEARCH("CATASTROFICO",O12)))</formula>
    </cfRule>
  </conditionalFormatting>
  <dataValidations count="5">
    <dataValidation type="list" allowBlank="1" showInputMessage="1" showErrorMessage="1" sqref="B52 B152 B132 B112 B92 B72 B32 B12 B192 B172" xr:uid="{B8601B27-55C7-42A8-AC57-51B108B0A269}">
      <formula1>$B$826:$B$829</formula1>
    </dataValidation>
    <dataValidation type="list" allowBlank="1" showInputMessage="1" showErrorMessage="1" sqref="C52 C152 C132 C112 C92 C72 C32 C12 C192 C172" xr:uid="{7EF3E50B-FCD7-4545-B948-4201BEE94144}">
      <formula1>$C$826:$C$843</formula1>
    </dataValidation>
    <dataValidation type="list" allowBlank="1" showInputMessage="1" showErrorMessage="1" sqref="H12:H211" xr:uid="{5C3335DA-7BAB-4097-94E0-E0F3B6C311F7}">
      <formula1>$H$826</formula1>
    </dataValidation>
    <dataValidation type="list" allowBlank="1" showInputMessage="1" showErrorMessage="1" sqref="R12:R24 R29:R211" xr:uid="{A406381B-44C3-4F0F-B433-DCDE7DD7980A}">
      <formula1>$R$826:$R$829</formula1>
    </dataValidation>
    <dataValidation type="list" allowBlank="1" showInputMessage="1" showErrorMessage="1" sqref="X12:X211" xr:uid="{F4A28885-FE02-43A2-857C-F120AE7A1109}">
      <formula1>$X$826:$X$827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FA5EC-F2A6-44EA-8E01-B28496EE2F56}">
  <sheetPr>
    <tabColor rgb="FF00B0F0"/>
  </sheetPr>
  <dimension ref="A1:AK55"/>
  <sheetViews>
    <sheetView zoomScale="90" zoomScaleNormal="90" workbookViewId="0">
      <selection activeCell="C18" sqref="C18"/>
    </sheetView>
  </sheetViews>
  <sheetFormatPr baseColWidth="10" defaultRowHeight="15" x14ac:dyDescent="0.25"/>
  <cols>
    <col min="2" max="2" width="24.140625" customWidth="1"/>
    <col min="3" max="3" width="70.140625" customWidth="1"/>
    <col min="4" max="4" width="29.85546875" customWidth="1"/>
  </cols>
  <sheetData>
    <row r="1" spans="1:37" ht="23.25" x14ac:dyDescent="0.25">
      <c r="A1" s="15"/>
      <c r="B1" s="158" t="s">
        <v>90</v>
      </c>
      <c r="C1" s="158"/>
      <c r="D1" s="158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7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7" ht="25.5" x14ac:dyDescent="0.25">
      <c r="A3" s="15"/>
      <c r="B3" s="16"/>
      <c r="C3" s="17" t="s">
        <v>91</v>
      </c>
      <c r="D3" s="17" t="s">
        <v>92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7" ht="51" x14ac:dyDescent="0.25">
      <c r="A4" s="15"/>
      <c r="B4" s="18" t="s">
        <v>93</v>
      </c>
      <c r="C4" s="19" t="s">
        <v>94</v>
      </c>
      <c r="D4" s="20">
        <v>0.2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</row>
    <row r="5" spans="1:37" ht="51" x14ac:dyDescent="0.25">
      <c r="A5" s="15"/>
      <c r="B5" s="21" t="s">
        <v>95</v>
      </c>
      <c r="C5" s="22" t="s">
        <v>96</v>
      </c>
      <c r="D5" s="23">
        <v>0.4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</row>
    <row r="6" spans="1:37" ht="51" x14ac:dyDescent="0.25">
      <c r="A6" s="15"/>
      <c r="B6" s="24" t="s">
        <v>97</v>
      </c>
      <c r="C6" s="22" t="s">
        <v>98</v>
      </c>
      <c r="D6" s="23">
        <v>0.6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7" ht="76.5" x14ac:dyDescent="0.25">
      <c r="A7" s="15"/>
      <c r="B7" s="25" t="s">
        <v>99</v>
      </c>
      <c r="C7" s="22" t="s">
        <v>100</v>
      </c>
      <c r="D7" s="23">
        <v>0.8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</row>
    <row r="8" spans="1:37" ht="51" x14ac:dyDescent="0.25">
      <c r="A8" s="15"/>
      <c r="B8" s="26" t="s">
        <v>101</v>
      </c>
      <c r="C8" s="22" t="s">
        <v>102</v>
      </c>
      <c r="D8" s="23">
        <v>1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</row>
    <row r="9" spans="1:37" x14ac:dyDescent="0.25">
      <c r="A9" s="15"/>
      <c r="B9" s="27"/>
      <c r="C9" s="27"/>
      <c r="D9" s="27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</row>
    <row r="10" spans="1:37" ht="16.5" x14ac:dyDescent="0.25">
      <c r="A10" s="15"/>
      <c r="B10" s="28"/>
      <c r="C10" s="27"/>
      <c r="D10" s="27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</row>
    <row r="11" spans="1:37" x14ac:dyDescent="0.25">
      <c r="A11" s="15"/>
      <c r="B11" s="27"/>
      <c r="C11" s="27"/>
      <c r="D11" s="27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</row>
    <row r="12" spans="1:37" x14ac:dyDescent="0.25">
      <c r="A12" s="15"/>
      <c r="B12" s="27"/>
      <c r="C12" s="27"/>
      <c r="D12" s="27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</row>
    <row r="13" spans="1:37" x14ac:dyDescent="0.25">
      <c r="A13" s="15"/>
      <c r="B13" s="27"/>
      <c r="C13" s="27"/>
      <c r="D13" s="27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</row>
    <row r="14" spans="1:37" x14ac:dyDescent="0.25">
      <c r="A14" s="15"/>
      <c r="B14" s="27"/>
      <c r="C14" s="27"/>
      <c r="D14" s="27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</row>
    <row r="15" spans="1:37" x14ac:dyDescent="0.25">
      <c r="A15" s="15"/>
      <c r="B15" s="27"/>
      <c r="C15" s="27"/>
      <c r="D15" s="27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</row>
    <row r="16" spans="1:37" x14ac:dyDescent="0.25">
      <c r="A16" s="15"/>
      <c r="B16" s="27"/>
      <c r="C16" s="27"/>
      <c r="D16" s="27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</row>
    <row r="17" spans="1:37" x14ac:dyDescent="0.25">
      <c r="A17" s="15"/>
      <c r="B17" s="27"/>
      <c r="C17" s="27"/>
      <c r="D17" s="27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</row>
    <row r="18" spans="1:37" x14ac:dyDescent="0.25">
      <c r="A18" s="15"/>
      <c r="B18" s="27"/>
      <c r="C18" s="27"/>
      <c r="D18" s="27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</row>
    <row r="19" spans="1:37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</row>
    <row r="20" spans="1:37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</row>
    <row r="21" spans="1:37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</row>
    <row r="22" spans="1:37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</row>
    <row r="23" spans="1:37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</row>
    <row r="24" spans="1:37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</row>
    <row r="25" spans="1:37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</row>
    <row r="26" spans="1:37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</row>
    <row r="27" spans="1:37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</row>
    <row r="28" spans="1:37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1:37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</row>
    <row r="30" spans="1:37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</row>
    <row r="31" spans="1:37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</row>
    <row r="32" spans="1:37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</row>
    <row r="33" spans="1:31" x14ac:dyDescent="0.25">
      <c r="A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</row>
    <row r="34" spans="1:31" x14ac:dyDescent="0.25">
      <c r="A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</row>
    <row r="35" spans="1:31" x14ac:dyDescent="0.25">
      <c r="A35" s="15"/>
    </row>
    <row r="36" spans="1:31" x14ac:dyDescent="0.25">
      <c r="A36" s="15"/>
    </row>
    <row r="37" spans="1:31" x14ac:dyDescent="0.25">
      <c r="A37" s="15"/>
    </row>
    <row r="38" spans="1:31" x14ac:dyDescent="0.25">
      <c r="A38" s="15"/>
    </row>
    <row r="39" spans="1:31" x14ac:dyDescent="0.25">
      <c r="A39" s="15"/>
    </row>
    <row r="40" spans="1:31" x14ac:dyDescent="0.25">
      <c r="A40" s="15"/>
    </row>
    <row r="41" spans="1:31" x14ac:dyDescent="0.25">
      <c r="A41" s="15"/>
    </row>
    <row r="42" spans="1:31" x14ac:dyDescent="0.25">
      <c r="A42" s="15"/>
    </row>
    <row r="43" spans="1:31" x14ac:dyDescent="0.25">
      <c r="A43" s="15"/>
    </row>
    <row r="44" spans="1:31" x14ac:dyDescent="0.25">
      <c r="A44" s="15"/>
    </row>
    <row r="45" spans="1:31" x14ac:dyDescent="0.25">
      <c r="A45" s="15"/>
    </row>
    <row r="46" spans="1:31" x14ac:dyDescent="0.25">
      <c r="A46" s="15"/>
    </row>
    <row r="47" spans="1:31" x14ac:dyDescent="0.25">
      <c r="A47" s="15"/>
    </row>
    <row r="48" spans="1:31" x14ac:dyDescent="0.25">
      <c r="A48" s="15"/>
    </row>
    <row r="49" spans="1:1" x14ac:dyDescent="0.25">
      <c r="A49" s="15"/>
    </row>
    <row r="50" spans="1:1" x14ac:dyDescent="0.25">
      <c r="A50" s="15"/>
    </row>
    <row r="51" spans="1:1" x14ac:dyDescent="0.25">
      <c r="A51" s="15"/>
    </row>
    <row r="52" spans="1:1" x14ac:dyDescent="0.25">
      <c r="A52" s="15"/>
    </row>
    <row r="53" spans="1:1" x14ac:dyDescent="0.25">
      <c r="A53" s="15"/>
    </row>
    <row r="54" spans="1:1" x14ac:dyDescent="0.25">
      <c r="A54" s="15"/>
    </row>
    <row r="55" spans="1:1" x14ac:dyDescent="0.25">
      <c r="A55" s="15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87ABD-1ECD-485D-8FFB-FFA500EAD05E}">
  <sheetPr>
    <tabColor theme="6" tint="-0.249977111117893"/>
  </sheetPr>
  <dimension ref="B1:E235"/>
  <sheetViews>
    <sheetView zoomScale="60" zoomScaleNormal="60" workbookViewId="0">
      <selection activeCell="D29" sqref="D29"/>
    </sheetView>
  </sheetViews>
  <sheetFormatPr baseColWidth="10" defaultRowHeight="15" x14ac:dyDescent="0.25"/>
  <cols>
    <col min="2" max="2" width="38.28515625" style="30" bestFit="1" customWidth="1"/>
    <col min="3" max="3" width="77" style="30" bestFit="1" customWidth="1"/>
    <col min="4" max="4" width="20.85546875" style="30" bestFit="1" customWidth="1"/>
    <col min="5" max="5" width="36.7109375" style="30" bestFit="1" customWidth="1"/>
  </cols>
  <sheetData>
    <row r="1" spans="2:5" x14ac:dyDescent="0.25">
      <c r="B1"/>
      <c r="C1"/>
      <c r="D1"/>
      <c r="E1"/>
    </row>
    <row r="2" spans="2:5" ht="31.5" x14ac:dyDescent="0.5">
      <c r="B2" s="34" t="s">
        <v>109</v>
      </c>
      <c r="C2" s="32"/>
      <c r="D2" s="32"/>
      <c r="E2" s="33"/>
    </row>
    <row r="3" spans="2:5" x14ac:dyDescent="0.25">
      <c r="B3" s="29"/>
      <c r="C3" s="29"/>
      <c r="D3" s="29"/>
      <c r="E3" s="29"/>
    </row>
    <row r="4" spans="2:5" ht="30" customHeight="1" x14ac:dyDescent="0.25">
      <c r="B4" s="17" t="s">
        <v>84</v>
      </c>
      <c r="C4" s="35" t="s">
        <v>3</v>
      </c>
      <c r="D4" s="35" t="s">
        <v>85</v>
      </c>
      <c r="E4" s="36" t="s">
        <v>86</v>
      </c>
    </row>
    <row r="5" spans="2:5" ht="25.5" x14ac:dyDescent="0.25">
      <c r="B5" s="17"/>
      <c r="C5" s="37"/>
      <c r="D5" s="37"/>
      <c r="E5" s="38"/>
    </row>
    <row r="6" spans="2:5" ht="25.5" x14ac:dyDescent="0.25">
      <c r="B6" s="161" t="s">
        <v>114</v>
      </c>
      <c r="C6" s="39" t="s">
        <v>103</v>
      </c>
      <c r="D6" s="159">
        <v>5</v>
      </c>
      <c r="E6" s="159" t="s">
        <v>87</v>
      </c>
    </row>
    <row r="7" spans="2:5" ht="25.5" x14ac:dyDescent="0.25">
      <c r="B7" s="162"/>
      <c r="C7" s="39" t="s">
        <v>104</v>
      </c>
      <c r="D7" s="160"/>
      <c r="E7" s="160"/>
    </row>
    <row r="8" spans="2:5" ht="25.5" x14ac:dyDescent="0.25">
      <c r="B8" s="163" t="s">
        <v>115</v>
      </c>
      <c r="C8" s="39" t="s">
        <v>105</v>
      </c>
      <c r="D8" s="159">
        <v>10</v>
      </c>
      <c r="E8" s="159" t="s">
        <v>88</v>
      </c>
    </row>
    <row r="9" spans="2:5" ht="25.5" x14ac:dyDescent="0.25">
      <c r="B9" s="164"/>
      <c r="C9" s="39" t="s">
        <v>106</v>
      </c>
      <c r="D9" s="160"/>
      <c r="E9" s="160"/>
    </row>
    <row r="10" spans="2:5" ht="25.5" x14ac:dyDescent="0.25">
      <c r="B10" s="165" t="s">
        <v>116</v>
      </c>
      <c r="C10" s="39" t="s">
        <v>107</v>
      </c>
      <c r="D10" s="159">
        <v>20</v>
      </c>
      <c r="E10" s="159" t="s">
        <v>89</v>
      </c>
    </row>
    <row r="11" spans="2:5" ht="25.5" x14ac:dyDescent="0.25">
      <c r="B11" s="166"/>
      <c r="C11" s="39" t="s">
        <v>108</v>
      </c>
      <c r="D11" s="160"/>
      <c r="E11" s="160"/>
    </row>
    <row r="14" spans="2:5" x14ac:dyDescent="0.25">
      <c r="B14"/>
      <c r="C14"/>
      <c r="D14"/>
      <c r="E14"/>
    </row>
    <row r="15" spans="2:5" x14ac:dyDescent="0.25">
      <c r="B15"/>
      <c r="C15"/>
      <c r="D15"/>
      <c r="E15"/>
    </row>
    <row r="16" spans="2:5" x14ac:dyDescent="0.25">
      <c r="B16"/>
      <c r="C16"/>
      <c r="D16"/>
      <c r="E16"/>
    </row>
    <row r="17" spans="2:2" customFormat="1" x14ac:dyDescent="0.25"/>
    <row r="18" spans="2:2" customFormat="1" x14ac:dyDescent="0.25"/>
    <row r="19" spans="2:2" customFormat="1" x14ac:dyDescent="0.25">
      <c r="B19" s="30"/>
    </row>
    <row r="20" spans="2:2" customFormat="1" x14ac:dyDescent="0.25">
      <c r="B20" s="30"/>
    </row>
    <row r="21" spans="2:2" customFormat="1" x14ac:dyDescent="0.25">
      <c r="B21" s="30"/>
    </row>
    <row r="22" spans="2:2" customFormat="1" x14ac:dyDescent="0.25"/>
    <row r="23" spans="2:2" customFormat="1" x14ac:dyDescent="0.25"/>
    <row r="24" spans="2:2" customFormat="1" x14ac:dyDescent="0.25"/>
    <row r="25" spans="2:2" customFormat="1" x14ac:dyDescent="0.25"/>
    <row r="26" spans="2:2" customFormat="1" x14ac:dyDescent="0.25"/>
    <row r="27" spans="2:2" customFormat="1" x14ac:dyDescent="0.25"/>
    <row r="28" spans="2:2" customFormat="1" x14ac:dyDescent="0.25"/>
    <row r="230" spans="2:4" x14ac:dyDescent="0.25">
      <c r="B230" s="31"/>
      <c r="C230" s="31"/>
      <c r="D230" s="31"/>
    </row>
    <row r="231" spans="2:4" x14ac:dyDescent="0.25">
      <c r="B231" s="31"/>
      <c r="C231" s="31"/>
      <c r="D231" s="31"/>
    </row>
    <row r="232" spans="2:4" x14ac:dyDescent="0.25">
      <c r="B232" s="31"/>
      <c r="C232" s="31"/>
      <c r="D232" s="31"/>
    </row>
    <row r="233" spans="2:4" x14ac:dyDescent="0.25">
      <c r="B233" s="31"/>
      <c r="C233" s="31"/>
      <c r="D233" s="31"/>
    </row>
    <row r="234" spans="2:4" x14ac:dyDescent="0.25">
      <c r="B234" s="31"/>
      <c r="C234" s="31"/>
      <c r="D234" s="31"/>
    </row>
    <row r="235" spans="2:4" x14ac:dyDescent="0.25">
      <c r="B235" s="31"/>
      <c r="C235" s="31"/>
      <c r="D235" s="31"/>
    </row>
  </sheetData>
  <mergeCells count="9">
    <mergeCell ref="E6:E7"/>
    <mergeCell ref="E8:E9"/>
    <mergeCell ref="E10:E11"/>
    <mergeCell ref="B6:B7"/>
    <mergeCell ref="B8:B9"/>
    <mergeCell ref="B10:B11"/>
    <mergeCell ref="D6:D7"/>
    <mergeCell ref="D8:D9"/>
    <mergeCell ref="D10:D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72F3D-3E71-459F-BB57-E4AE2B28C415}">
  <dimension ref="A1:CU140"/>
  <sheetViews>
    <sheetView zoomScale="50" zoomScaleNormal="50" workbookViewId="0">
      <selection activeCell="AL36" sqref="AL36:AM37"/>
    </sheetView>
  </sheetViews>
  <sheetFormatPr baseColWidth="10" defaultRowHeight="15" x14ac:dyDescent="0.25"/>
  <cols>
    <col min="2" max="39" width="5.7109375" customWidth="1"/>
    <col min="41" max="46" width="5.7109375" customWidth="1"/>
  </cols>
  <sheetData>
    <row r="1" spans="1:99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</row>
    <row r="2" spans="1:99" ht="18" customHeight="1" x14ac:dyDescent="0.25">
      <c r="A2" s="15"/>
      <c r="B2" s="167" t="s">
        <v>118</v>
      </c>
      <c r="C2" s="167"/>
      <c r="D2" s="167"/>
      <c r="E2" s="167"/>
      <c r="F2" s="167"/>
      <c r="G2" s="167"/>
      <c r="H2" s="167"/>
      <c r="I2" s="167"/>
      <c r="J2" s="168" t="s">
        <v>119</v>
      </c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</row>
    <row r="3" spans="1:99" ht="18.75" customHeight="1" x14ac:dyDescent="0.25">
      <c r="A3" s="15"/>
      <c r="B3" s="167"/>
      <c r="C3" s="167"/>
      <c r="D3" s="167"/>
      <c r="E3" s="167"/>
      <c r="F3" s="167"/>
      <c r="G3" s="167"/>
      <c r="H3" s="167"/>
      <c r="I3" s="167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</row>
    <row r="4" spans="1:99" ht="15" customHeight="1" x14ac:dyDescent="0.25">
      <c r="A4" s="15"/>
      <c r="B4" s="167"/>
      <c r="C4" s="167"/>
      <c r="D4" s="167"/>
      <c r="E4" s="167"/>
      <c r="F4" s="167"/>
      <c r="G4" s="167"/>
      <c r="H4" s="167"/>
      <c r="I4" s="167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</row>
    <row r="5" spans="1:99" ht="15.75" thickBot="1" x14ac:dyDescent="0.3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</row>
    <row r="6" spans="1:99" ht="15" customHeight="1" x14ac:dyDescent="0.25">
      <c r="A6" s="15"/>
      <c r="B6" s="169" t="s">
        <v>92</v>
      </c>
      <c r="C6" s="169"/>
      <c r="D6" s="170"/>
      <c r="E6" s="171" t="s">
        <v>120</v>
      </c>
      <c r="F6" s="172"/>
      <c r="G6" s="172"/>
      <c r="H6" s="172"/>
      <c r="I6" s="173"/>
      <c r="J6" s="180" t="str">
        <f>IF(AND('[2]Mapa final'!$H$10="Muy Alta",'[2]Mapa final'!$L$10="Leve"),CONCATENATE("R",'[2]Mapa final'!$A$10),"")</f>
        <v/>
      </c>
      <c r="K6" s="181"/>
      <c r="L6" s="181" t="str">
        <f>IF(AND('[2]Mapa final'!$H$16="Muy Alta",'[2]Mapa final'!$L$16="Leve"),CONCATENATE("R",'[2]Mapa final'!$A$16),"")</f>
        <v/>
      </c>
      <c r="M6" s="181"/>
      <c r="N6" s="181" t="str">
        <f>IF(AND('[2]Mapa final'!$H$22="Muy Alta",'[2]Mapa final'!$L$22="Leve"),CONCATENATE("R",'[2]Mapa final'!$A$22),"")</f>
        <v/>
      </c>
      <c r="O6" s="184"/>
      <c r="P6" s="180" t="str">
        <f>IF(AND('[2]Mapa final'!$H$10="Muy Alta",'[2]Mapa final'!$L$10="Menor"),CONCATENATE("R",'[2]Mapa final'!$A$10),"")</f>
        <v/>
      </c>
      <c r="Q6" s="181"/>
      <c r="R6" s="181" t="str">
        <f>IF(AND('[2]Mapa final'!$H$16="Muy Alta",'[2]Mapa final'!$L$16="Menor"),CONCATENATE("R",'[2]Mapa final'!$A$16),"")</f>
        <v/>
      </c>
      <c r="S6" s="181"/>
      <c r="T6" s="181" t="str">
        <f>IF(AND('[2]Mapa final'!$H$22="Muy Alta",'[2]Mapa final'!$L$22="Menor"),CONCATENATE("R",'[2]Mapa final'!$A$22),"")</f>
        <v/>
      </c>
      <c r="U6" s="184"/>
      <c r="V6" s="180" t="str">
        <f>IF(AND('[2]Mapa final'!$H$10="Muy Alta",'[2]Mapa final'!$L$10="Moderado"),CONCATENATE("R",'[2]Mapa final'!$A$10),"")</f>
        <v/>
      </c>
      <c r="W6" s="181"/>
      <c r="X6" s="181" t="str">
        <f>IF(AND('[2]Mapa final'!$H$16="Muy Alta",'[2]Mapa final'!$L$16="Moderado"),CONCATENATE("R",'[2]Mapa final'!$A$16),"")</f>
        <v/>
      </c>
      <c r="Y6" s="181"/>
      <c r="Z6" s="181" t="str">
        <f>IF(AND('[2]Mapa final'!$H$22="Muy Alta",'[2]Mapa final'!$L$22="Moderado"),CONCATENATE("R",'[2]Mapa final'!$A$22),"")</f>
        <v/>
      </c>
      <c r="AA6" s="184"/>
      <c r="AB6" s="180" t="str">
        <f>IF(AND('[2]Mapa final'!$H$10="Muy Alta",'[2]Mapa final'!$L$10="Mayor"),CONCATENATE("R",'[2]Mapa final'!$A$10),"")</f>
        <v/>
      </c>
      <c r="AC6" s="181"/>
      <c r="AD6" s="181" t="str">
        <f>IF(AND('[2]Mapa final'!$H$16="Muy Alta",'[2]Mapa final'!$L$16="Mayor"),CONCATENATE("R",'[2]Mapa final'!$A$16),"")</f>
        <v/>
      </c>
      <c r="AE6" s="181"/>
      <c r="AF6" s="181" t="str">
        <f>IF(AND('[2]Mapa final'!$H$22="Muy Alta",'[2]Mapa final'!$L$22="Mayor"),CONCATENATE("R",'[2]Mapa final'!$A$22),"")</f>
        <v/>
      </c>
      <c r="AG6" s="184"/>
      <c r="AH6" s="187" t="str">
        <f>IF(AND('[2]Mapa final'!$H$10="Muy Alta",'[2]Mapa final'!$L$10="Catastrófico"),CONCATENATE("R",'[2]Mapa final'!$A$10),"")</f>
        <v/>
      </c>
      <c r="AI6" s="188"/>
      <c r="AJ6" s="188" t="str">
        <f>IF(AND('[2]Mapa final'!$H$16="Muy Alta",'[2]Mapa final'!$L$16="Catastrófico"),CONCATENATE("R",'[2]Mapa final'!$A$16),"")</f>
        <v/>
      </c>
      <c r="AK6" s="188"/>
      <c r="AL6" s="188" t="str">
        <f>IF(AND('[2]Mapa final'!$H$22="Muy Alta",'[2]Mapa final'!$L$22="Catastrófico"),CONCATENATE("R",'[2]Mapa final'!$A$22),"")</f>
        <v/>
      </c>
      <c r="AM6" s="191"/>
      <c r="AO6" s="193" t="s">
        <v>121</v>
      </c>
      <c r="AP6" s="194"/>
      <c r="AQ6" s="194"/>
      <c r="AR6" s="194"/>
      <c r="AS6" s="194"/>
      <c r="AT6" s="19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</row>
    <row r="7" spans="1:99" ht="15" customHeight="1" x14ac:dyDescent="0.25">
      <c r="A7" s="15"/>
      <c r="B7" s="169"/>
      <c r="C7" s="169"/>
      <c r="D7" s="170"/>
      <c r="E7" s="174"/>
      <c r="F7" s="175"/>
      <c r="G7" s="175"/>
      <c r="H7" s="175"/>
      <c r="I7" s="176"/>
      <c r="J7" s="182"/>
      <c r="K7" s="183"/>
      <c r="L7" s="183"/>
      <c r="M7" s="183"/>
      <c r="N7" s="183"/>
      <c r="O7" s="185"/>
      <c r="P7" s="182"/>
      <c r="Q7" s="186"/>
      <c r="R7" s="186"/>
      <c r="S7" s="186"/>
      <c r="T7" s="186"/>
      <c r="U7" s="185"/>
      <c r="V7" s="182"/>
      <c r="W7" s="186"/>
      <c r="X7" s="186"/>
      <c r="Y7" s="186"/>
      <c r="Z7" s="186"/>
      <c r="AA7" s="185"/>
      <c r="AB7" s="182"/>
      <c r="AC7" s="186"/>
      <c r="AD7" s="186"/>
      <c r="AE7" s="186"/>
      <c r="AF7" s="186"/>
      <c r="AG7" s="185"/>
      <c r="AH7" s="189"/>
      <c r="AI7" s="190"/>
      <c r="AJ7" s="190"/>
      <c r="AK7" s="190"/>
      <c r="AL7" s="190"/>
      <c r="AM7" s="192"/>
      <c r="AN7" s="15"/>
      <c r="AO7" s="196"/>
      <c r="AP7" s="197"/>
      <c r="AQ7" s="197"/>
      <c r="AR7" s="197"/>
      <c r="AS7" s="197"/>
      <c r="AT7" s="198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</row>
    <row r="8" spans="1:99" ht="15" customHeight="1" x14ac:dyDescent="0.25">
      <c r="A8" s="15"/>
      <c r="B8" s="169"/>
      <c r="C8" s="169"/>
      <c r="D8" s="170"/>
      <c r="E8" s="174"/>
      <c r="F8" s="175"/>
      <c r="G8" s="175"/>
      <c r="H8" s="175"/>
      <c r="I8" s="176"/>
      <c r="J8" s="182" t="str">
        <f>IF(AND('[2]Mapa final'!$H$28="Muy Alta",'[2]Mapa final'!$L$28="Leve"),CONCATENATE("R",'[2]Mapa final'!$A$28),"")</f>
        <v/>
      </c>
      <c r="K8" s="183"/>
      <c r="L8" s="186" t="str">
        <f>IF(AND('[2]Mapa final'!$H$34="Muy Alta",'[2]Mapa final'!$L$34="Leve"),CONCATENATE("R",'[2]Mapa final'!$A$34),"")</f>
        <v/>
      </c>
      <c r="M8" s="186"/>
      <c r="N8" s="186" t="str">
        <f>IF(AND('[2]Mapa final'!$H$40="Muy Alta",'[2]Mapa final'!$L$40="Leve"),CONCATENATE("R",'[2]Mapa final'!$A$40),"")</f>
        <v/>
      </c>
      <c r="O8" s="185"/>
      <c r="P8" s="182" t="str">
        <f>IF(AND('[2]Mapa final'!$H$28="Muy Alta",'[2]Mapa final'!$L$28="Menor"),CONCATENATE("R",'[2]Mapa final'!$A$28),"")</f>
        <v/>
      </c>
      <c r="Q8" s="186"/>
      <c r="R8" s="186" t="str">
        <f>IF(AND('[2]Mapa final'!$H$34="Muy Alta",'[2]Mapa final'!$L$34="Menor"),CONCATENATE("R",'[2]Mapa final'!$A$34),"")</f>
        <v/>
      </c>
      <c r="S8" s="186"/>
      <c r="T8" s="186" t="str">
        <f>IF(AND('[2]Mapa final'!$H$40="Muy Alta",'[2]Mapa final'!$L$40="Menor"),CONCATENATE("R",'[2]Mapa final'!$A$40),"")</f>
        <v/>
      </c>
      <c r="U8" s="185"/>
      <c r="V8" s="182" t="str">
        <f>IF(AND('[2]Mapa final'!$H$28="Muy Alta",'[2]Mapa final'!$L$28="Moderado"),CONCATENATE("R",'[2]Mapa final'!$A$28),"")</f>
        <v/>
      </c>
      <c r="W8" s="186"/>
      <c r="X8" s="186" t="str">
        <f>IF(AND('[2]Mapa final'!$H$34="Muy Alta",'[2]Mapa final'!$L$34="Moderado"),CONCATENATE("R",'[2]Mapa final'!$A$34),"")</f>
        <v/>
      </c>
      <c r="Y8" s="186"/>
      <c r="Z8" s="186" t="str">
        <f>IF(AND('[2]Mapa final'!$H$40="Muy Alta",'[2]Mapa final'!$L$40="Moderado"),CONCATENATE("R",'[2]Mapa final'!$A$40),"")</f>
        <v/>
      </c>
      <c r="AA8" s="185"/>
      <c r="AB8" s="182" t="str">
        <f>IF(AND('[2]Mapa final'!$H$28="Muy Alta",'[2]Mapa final'!$L$28="Mayor"),CONCATENATE("R",'[2]Mapa final'!$A$28),"")</f>
        <v/>
      </c>
      <c r="AC8" s="186"/>
      <c r="AD8" s="186" t="str">
        <f>IF(AND('[2]Mapa final'!$H$34="Muy Alta",'[2]Mapa final'!$L$34="Mayor"),CONCATENATE("R",'[2]Mapa final'!$A$34),"")</f>
        <v/>
      </c>
      <c r="AE8" s="186"/>
      <c r="AF8" s="186" t="str">
        <f>IF(AND('[2]Mapa final'!$H$40="Muy Alta",'[2]Mapa final'!$L$40="Mayor"),CONCATENATE("R",'[2]Mapa final'!$A$40),"")</f>
        <v/>
      </c>
      <c r="AG8" s="185"/>
      <c r="AH8" s="189" t="str">
        <f>IF(AND('[2]Mapa final'!$H$28="Muy Alta",'[2]Mapa final'!$L$28="Catastrófico"),CONCATENATE("R",'[2]Mapa final'!$A$28),"")</f>
        <v/>
      </c>
      <c r="AI8" s="190"/>
      <c r="AJ8" s="190" t="str">
        <f>IF(AND('[2]Mapa final'!$H$34="Muy Alta",'[2]Mapa final'!$L$34="Catastrófico"),CONCATENATE("R",'[2]Mapa final'!$A$34),"")</f>
        <v/>
      </c>
      <c r="AK8" s="190"/>
      <c r="AL8" s="190" t="str">
        <f>IF(AND('[2]Mapa final'!$H$40="Muy Alta",'[2]Mapa final'!$L$40="Catastrófico"),CONCATENATE("R",'[2]Mapa final'!$A$40),"")</f>
        <v/>
      </c>
      <c r="AM8" s="192"/>
      <c r="AN8" s="15"/>
      <c r="AO8" s="196"/>
      <c r="AP8" s="197"/>
      <c r="AQ8" s="197"/>
      <c r="AR8" s="197"/>
      <c r="AS8" s="197"/>
      <c r="AT8" s="198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</row>
    <row r="9" spans="1:99" ht="15" customHeight="1" x14ac:dyDescent="0.25">
      <c r="A9" s="15"/>
      <c r="B9" s="169"/>
      <c r="C9" s="169"/>
      <c r="D9" s="170"/>
      <c r="E9" s="174"/>
      <c r="F9" s="175"/>
      <c r="G9" s="175"/>
      <c r="H9" s="175"/>
      <c r="I9" s="176"/>
      <c r="J9" s="182"/>
      <c r="K9" s="183"/>
      <c r="L9" s="186"/>
      <c r="M9" s="186"/>
      <c r="N9" s="186"/>
      <c r="O9" s="185"/>
      <c r="P9" s="182"/>
      <c r="Q9" s="186"/>
      <c r="R9" s="186"/>
      <c r="S9" s="186"/>
      <c r="T9" s="186"/>
      <c r="U9" s="185"/>
      <c r="V9" s="182"/>
      <c r="W9" s="186"/>
      <c r="X9" s="186"/>
      <c r="Y9" s="186"/>
      <c r="Z9" s="186"/>
      <c r="AA9" s="185"/>
      <c r="AB9" s="182"/>
      <c r="AC9" s="186"/>
      <c r="AD9" s="186"/>
      <c r="AE9" s="186"/>
      <c r="AF9" s="186"/>
      <c r="AG9" s="185"/>
      <c r="AH9" s="189"/>
      <c r="AI9" s="190"/>
      <c r="AJ9" s="190"/>
      <c r="AK9" s="190"/>
      <c r="AL9" s="190"/>
      <c r="AM9" s="192"/>
      <c r="AN9" s="15"/>
      <c r="AO9" s="196"/>
      <c r="AP9" s="197"/>
      <c r="AQ9" s="197"/>
      <c r="AR9" s="197"/>
      <c r="AS9" s="197"/>
      <c r="AT9" s="198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</row>
    <row r="10" spans="1:99" ht="15" customHeight="1" x14ac:dyDescent="0.25">
      <c r="A10" s="15"/>
      <c r="B10" s="169"/>
      <c r="C10" s="169"/>
      <c r="D10" s="170"/>
      <c r="E10" s="174"/>
      <c r="F10" s="175"/>
      <c r="G10" s="175"/>
      <c r="H10" s="175"/>
      <c r="I10" s="176"/>
      <c r="J10" s="182" t="str">
        <f>IF(AND('[2]Mapa final'!$H$46="Muy Alta",'[2]Mapa final'!$L$46="Leve"),CONCATENATE("R",'[2]Mapa final'!$A$46),"")</f>
        <v/>
      </c>
      <c r="K10" s="183"/>
      <c r="L10" s="186" t="str">
        <f>IF(AND('[2]Mapa final'!$H$52="Muy Alta",'[2]Mapa final'!$L$52="Leve"),CONCATENATE("R",'[2]Mapa final'!$A$52),"")</f>
        <v/>
      </c>
      <c r="M10" s="186"/>
      <c r="N10" s="186" t="str">
        <f>IF(AND('[2]Mapa final'!$H$58="Muy Alta",'[2]Mapa final'!$L$58="Leve"),CONCATENATE("R",'[2]Mapa final'!$A$58),"")</f>
        <v/>
      </c>
      <c r="O10" s="185"/>
      <c r="P10" s="182" t="str">
        <f>IF(AND('[2]Mapa final'!$H$46="Muy Alta",'[2]Mapa final'!$L$46="Menor"),CONCATENATE("R",'[2]Mapa final'!$A$46),"")</f>
        <v/>
      </c>
      <c r="Q10" s="186"/>
      <c r="R10" s="186" t="str">
        <f>IF(AND('[2]Mapa final'!$H$52="Muy Alta",'[2]Mapa final'!$L$52="Menor"),CONCATENATE("R",'[2]Mapa final'!$A$52),"")</f>
        <v/>
      </c>
      <c r="S10" s="186"/>
      <c r="T10" s="186" t="str">
        <f>IF(AND('[2]Mapa final'!$H$58="Muy Alta",'[2]Mapa final'!$L$58="Menor"),CONCATENATE("R",'[2]Mapa final'!$A$58),"")</f>
        <v/>
      </c>
      <c r="U10" s="185"/>
      <c r="V10" s="182" t="str">
        <f>IF(AND('[2]Mapa final'!$H$46="Muy Alta",'[2]Mapa final'!$L$46="Moderado"),CONCATENATE("R",'[2]Mapa final'!$A$46),"")</f>
        <v/>
      </c>
      <c r="W10" s="186"/>
      <c r="X10" s="186" t="str">
        <f>IF(AND('[2]Mapa final'!$H$52="Muy Alta",'[2]Mapa final'!$L$52="Moderado"),CONCATENATE("R",'[2]Mapa final'!$A$52),"")</f>
        <v/>
      </c>
      <c r="Y10" s="186"/>
      <c r="Z10" s="186" t="str">
        <f>IF(AND('[2]Mapa final'!$H$58="Muy Alta",'[2]Mapa final'!$L$58="Moderado"),CONCATENATE("R",'[2]Mapa final'!$A$58),"")</f>
        <v/>
      </c>
      <c r="AA10" s="185"/>
      <c r="AB10" s="182" t="str">
        <f>IF(AND('[2]Mapa final'!$H$46="Muy Alta",'[2]Mapa final'!$L$46="Mayor"),CONCATENATE("R",'[2]Mapa final'!$A$46),"")</f>
        <v/>
      </c>
      <c r="AC10" s="186"/>
      <c r="AD10" s="186" t="str">
        <f>IF(AND('[2]Mapa final'!$H$52="Muy Alta",'[2]Mapa final'!$L$52="Mayor"),CONCATENATE("R",'[2]Mapa final'!$A$52),"")</f>
        <v/>
      </c>
      <c r="AE10" s="186"/>
      <c r="AF10" s="186" t="str">
        <f>IF(AND('[2]Mapa final'!$H$58="Muy Alta",'[2]Mapa final'!$L$58="Mayor"),CONCATENATE("R",'[2]Mapa final'!$A$58),"")</f>
        <v/>
      </c>
      <c r="AG10" s="185"/>
      <c r="AH10" s="189" t="str">
        <f>IF(AND('[2]Mapa final'!$H$46="Muy Alta",'[2]Mapa final'!$L$46="Catastrófico"),CONCATENATE("R",'[2]Mapa final'!$A$46),"")</f>
        <v/>
      </c>
      <c r="AI10" s="190"/>
      <c r="AJ10" s="190" t="str">
        <f>IF(AND('[2]Mapa final'!$H$52="Muy Alta",'[2]Mapa final'!$L$52="Catastrófico"),CONCATENATE("R",'[2]Mapa final'!$A$52),"")</f>
        <v/>
      </c>
      <c r="AK10" s="190"/>
      <c r="AL10" s="190" t="str">
        <f>IF(AND('[2]Mapa final'!$H$58="Muy Alta",'[2]Mapa final'!$L$58="Catastrófico"),CONCATENATE("R",'[2]Mapa final'!$A$58),"")</f>
        <v/>
      </c>
      <c r="AM10" s="192"/>
      <c r="AN10" s="15"/>
      <c r="AO10" s="196"/>
      <c r="AP10" s="197"/>
      <c r="AQ10" s="197"/>
      <c r="AR10" s="197"/>
      <c r="AS10" s="197"/>
      <c r="AT10" s="198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</row>
    <row r="11" spans="1:99" ht="15" customHeight="1" x14ac:dyDescent="0.25">
      <c r="A11" s="15"/>
      <c r="B11" s="169"/>
      <c r="C11" s="169"/>
      <c r="D11" s="170"/>
      <c r="E11" s="174"/>
      <c r="F11" s="175"/>
      <c r="G11" s="175"/>
      <c r="H11" s="175"/>
      <c r="I11" s="176"/>
      <c r="J11" s="182"/>
      <c r="K11" s="183"/>
      <c r="L11" s="186"/>
      <c r="M11" s="186"/>
      <c r="N11" s="186"/>
      <c r="O11" s="185"/>
      <c r="P11" s="182"/>
      <c r="Q11" s="186"/>
      <c r="R11" s="186"/>
      <c r="S11" s="186"/>
      <c r="T11" s="186"/>
      <c r="U11" s="185"/>
      <c r="V11" s="182"/>
      <c r="W11" s="186"/>
      <c r="X11" s="186"/>
      <c r="Y11" s="186"/>
      <c r="Z11" s="186"/>
      <c r="AA11" s="185"/>
      <c r="AB11" s="182"/>
      <c r="AC11" s="186"/>
      <c r="AD11" s="186"/>
      <c r="AE11" s="186"/>
      <c r="AF11" s="186"/>
      <c r="AG11" s="185"/>
      <c r="AH11" s="189"/>
      <c r="AI11" s="190"/>
      <c r="AJ11" s="190"/>
      <c r="AK11" s="190"/>
      <c r="AL11" s="190"/>
      <c r="AM11" s="192"/>
      <c r="AN11" s="15"/>
      <c r="AO11" s="196"/>
      <c r="AP11" s="197"/>
      <c r="AQ11" s="197"/>
      <c r="AR11" s="197"/>
      <c r="AS11" s="197"/>
      <c r="AT11" s="198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</row>
    <row r="12" spans="1:99" ht="15" customHeight="1" x14ac:dyDescent="0.25">
      <c r="A12" s="15"/>
      <c r="B12" s="169"/>
      <c r="C12" s="169"/>
      <c r="D12" s="170"/>
      <c r="E12" s="174"/>
      <c r="F12" s="175"/>
      <c r="G12" s="175"/>
      <c r="H12" s="175"/>
      <c r="I12" s="176"/>
      <c r="J12" s="182" t="str">
        <f>IF(AND('[2]Mapa final'!$H$64="Muy Alta",'[2]Mapa final'!$L$64="Leve"),CONCATENATE("R",'[2]Mapa final'!$A$64),"")</f>
        <v/>
      </c>
      <c r="K12" s="183"/>
      <c r="L12" s="186" t="str">
        <f>IF(AND('[2]Mapa final'!$H$70="Muy Alta",'[2]Mapa final'!$L$70="Leve"),CONCATENATE("R",'[2]Mapa final'!$A$70),"")</f>
        <v/>
      </c>
      <c r="M12" s="186"/>
      <c r="N12" s="186" t="str">
        <f>IF(AND('[2]Mapa final'!$H$76="Muy Alta",'[2]Mapa final'!$L$76="Leve"),CONCATENATE("R",'[2]Mapa final'!$A$76),"")</f>
        <v/>
      </c>
      <c r="O12" s="185"/>
      <c r="P12" s="182" t="str">
        <f>IF(AND('[2]Mapa final'!$H$64="Muy Alta",'[2]Mapa final'!$L$64="Menor"),CONCATENATE("R",'[2]Mapa final'!$A$64),"")</f>
        <v/>
      </c>
      <c r="Q12" s="186"/>
      <c r="R12" s="186" t="str">
        <f>IF(AND('[2]Mapa final'!$H$70="Muy Alta",'[2]Mapa final'!$L$70="Menor"),CONCATENATE("R",'[2]Mapa final'!$A$70),"")</f>
        <v/>
      </c>
      <c r="S12" s="186"/>
      <c r="T12" s="186" t="str">
        <f>IF(AND('[2]Mapa final'!$H$76="Muy Alta",'[2]Mapa final'!$L$76="Menor"),CONCATENATE("R",'[2]Mapa final'!$A$76),"")</f>
        <v/>
      </c>
      <c r="U12" s="185"/>
      <c r="V12" s="182" t="str">
        <f>IF(AND('[2]Mapa final'!$H$64="Muy Alta",'[2]Mapa final'!$L$64="Moderado"),CONCATENATE("R",'[2]Mapa final'!$A$64),"")</f>
        <v/>
      </c>
      <c r="W12" s="186"/>
      <c r="X12" s="186" t="str">
        <f>IF(AND('[2]Mapa final'!$H$70="Muy Alta",'[2]Mapa final'!$L$70="Moderado"),CONCATENATE("R",'[2]Mapa final'!$A$70),"")</f>
        <v/>
      </c>
      <c r="Y12" s="186"/>
      <c r="Z12" s="186" t="str">
        <f>IF(AND('[2]Mapa final'!$H$76="Muy Alta",'[2]Mapa final'!$L$76="Moderado"),CONCATENATE("R",'[2]Mapa final'!$A$76),"")</f>
        <v/>
      </c>
      <c r="AA12" s="185"/>
      <c r="AB12" s="182" t="str">
        <f>IF(AND('[2]Mapa final'!$H$64="Muy Alta",'[2]Mapa final'!$L$64="Mayor"),CONCATENATE("R",'[2]Mapa final'!$A$64),"")</f>
        <v/>
      </c>
      <c r="AC12" s="186"/>
      <c r="AD12" s="186" t="str">
        <f>IF(AND('[2]Mapa final'!$H$70="Muy Alta",'[2]Mapa final'!$L$70="Mayor"),CONCATENATE("R",'[2]Mapa final'!$A$70),"")</f>
        <v/>
      </c>
      <c r="AE12" s="186"/>
      <c r="AF12" s="186" t="str">
        <f>IF(AND('[2]Mapa final'!$H$76="Muy Alta",'[2]Mapa final'!$L$76="Mayor"),CONCATENATE("R",'[2]Mapa final'!$A$76),"")</f>
        <v/>
      </c>
      <c r="AG12" s="185"/>
      <c r="AH12" s="189" t="str">
        <f>IF(AND('[2]Mapa final'!$H$64="Muy Alta",'[2]Mapa final'!$L$64="Catastrófico"),CONCATENATE("R",'[2]Mapa final'!$A$64),"")</f>
        <v/>
      </c>
      <c r="AI12" s="190"/>
      <c r="AJ12" s="190" t="str">
        <f>IF(AND('[2]Mapa final'!$H$70="Muy Alta",'[2]Mapa final'!$L$70="Catastrófico"),CONCATENATE("R",'[2]Mapa final'!$A$70),"")</f>
        <v/>
      </c>
      <c r="AK12" s="190"/>
      <c r="AL12" s="190" t="str">
        <f>IF(AND('[2]Mapa final'!$H$76="Muy Alta",'[2]Mapa final'!$L$76="Catastrófico"),CONCATENATE("R",'[2]Mapa final'!$A$76),"")</f>
        <v/>
      </c>
      <c r="AM12" s="192"/>
      <c r="AN12" s="15"/>
      <c r="AO12" s="196"/>
      <c r="AP12" s="197"/>
      <c r="AQ12" s="197"/>
      <c r="AR12" s="197"/>
      <c r="AS12" s="197"/>
      <c r="AT12" s="198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</row>
    <row r="13" spans="1:99" ht="15.75" customHeight="1" thickBot="1" x14ac:dyDescent="0.3">
      <c r="A13" s="15"/>
      <c r="B13" s="169"/>
      <c r="C13" s="169"/>
      <c r="D13" s="170"/>
      <c r="E13" s="177"/>
      <c r="F13" s="178"/>
      <c r="G13" s="178"/>
      <c r="H13" s="178"/>
      <c r="I13" s="179"/>
      <c r="J13" s="221"/>
      <c r="K13" s="222"/>
      <c r="L13" s="222"/>
      <c r="M13" s="222"/>
      <c r="N13" s="222"/>
      <c r="O13" s="223"/>
      <c r="P13" s="182"/>
      <c r="Q13" s="186"/>
      <c r="R13" s="186"/>
      <c r="S13" s="186"/>
      <c r="T13" s="186"/>
      <c r="U13" s="185"/>
      <c r="V13" s="182"/>
      <c r="W13" s="186"/>
      <c r="X13" s="186"/>
      <c r="Y13" s="186"/>
      <c r="Z13" s="186"/>
      <c r="AA13" s="185"/>
      <c r="AB13" s="182"/>
      <c r="AC13" s="186"/>
      <c r="AD13" s="186"/>
      <c r="AE13" s="186"/>
      <c r="AF13" s="186"/>
      <c r="AG13" s="185"/>
      <c r="AH13" s="211"/>
      <c r="AI13" s="202"/>
      <c r="AJ13" s="202"/>
      <c r="AK13" s="202"/>
      <c r="AL13" s="202"/>
      <c r="AM13" s="203"/>
      <c r="AN13" s="15"/>
      <c r="AO13" s="199"/>
      <c r="AP13" s="200"/>
      <c r="AQ13" s="200"/>
      <c r="AR13" s="200"/>
      <c r="AS13" s="200"/>
      <c r="AT13" s="201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</row>
    <row r="14" spans="1:99" ht="15" customHeight="1" x14ac:dyDescent="0.25">
      <c r="A14" s="15"/>
      <c r="B14" s="169"/>
      <c r="C14" s="169"/>
      <c r="D14" s="170"/>
      <c r="E14" s="171" t="s">
        <v>122</v>
      </c>
      <c r="F14" s="172"/>
      <c r="G14" s="172"/>
      <c r="H14" s="172"/>
      <c r="I14" s="172"/>
      <c r="J14" s="204" t="str">
        <f>IF(AND('[2]Mapa final'!$H$10="Alta",'[2]Mapa final'!$L$10="Leve"),CONCATENATE("R",'[2]Mapa final'!$A$10),"")</f>
        <v/>
      </c>
      <c r="K14" s="205"/>
      <c r="L14" s="205" t="str">
        <f>IF(AND('[2]Mapa final'!$H$16="Alta",'[2]Mapa final'!$L$16="Leve"),CONCATENATE("R",'[2]Mapa final'!$A$16),"")</f>
        <v/>
      </c>
      <c r="M14" s="205"/>
      <c r="N14" s="205" t="str">
        <f>IF(AND('[2]Mapa final'!$H$22="Alta",'[2]Mapa final'!$L$22="Leve"),CONCATENATE("R",'[2]Mapa final'!$A$22),"")</f>
        <v/>
      </c>
      <c r="O14" s="208"/>
      <c r="P14" s="204" t="str">
        <f>IF(AND('[2]Mapa final'!$H$10="Alta",'[2]Mapa final'!$L$10="Menor"),CONCATENATE("R",'[2]Mapa final'!$A$10),"")</f>
        <v/>
      </c>
      <c r="Q14" s="205"/>
      <c r="R14" s="205" t="str">
        <f>IF(AND('[2]Mapa final'!$H$16="Alta",'[2]Mapa final'!$L$16="Menor"),CONCATENATE("R",'[2]Mapa final'!$A$16),"")</f>
        <v/>
      </c>
      <c r="S14" s="205"/>
      <c r="T14" s="205" t="str">
        <f>IF(AND('[2]Mapa final'!$H$22="Alta",'[2]Mapa final'!$L$22="Menor"),CONCATENATE("R",'[2]Mapa final'!$A$22),"")</f>
        <v/>
      </c>
      <c r="U14" s="208"/>
      <c r="V14" s="180" t="str">
        <f>IF(AND('[2]Mapa final'!$H$10="Alta",'[2]Mapa final'!$L$10="Moderado"),CONCATENATE("R",'[2]Mapa final'!$A$10),"")</f>
        <v/>
      </c>
      <c r="W14" s="181"/>
      <c r="X14" s="181" t="str">
        <f>IF(AND('[2]Mapa final'!$H$16="Alta",'[2]Mapa final'!$L$16="Moderado"),CONCATENATE("R",'[2]Mapa final'!$A$16),"")</f>
        <v/>
      </c>
      <c r="Y14" s="181"/>
      <c r="Z14" s="181" t="str">
        <f>IF(AND('[2]Mapa final'!$H$22="Alta",'[2]Mapa final'!$L$22="Moderado"),CONCATENATE("R",'[2]Mapa final'!$A$22),"")</f>
        <v/>
      </c>
      <c r="AA14" s="184"/>
      <c r="AB14" s="180" t="str">
        <f>IF(AND('[2]Mapa final'!$H$10="Alta",'[2]Mapa final'!$L$10="Mayor"),CONCATENATE("R",'[2]Mapa final'!$A$10),"")</f>
        <v/>
      </c>
      <c r="AC14" s="181"/>
      <c r="AD14" s="181" t="str">
        <f>IF(AND('[2]Mapa final'!$H$16="Alta",'[2]Mapa final'!$L$16="Mayor"),CONCATENATE("R",'[2]Mapa final'!$A$16),"")</f>
        <v/>
      </c>
      <c r="AE14" s="181"/>
      <c r="AF14" s="181" t="str">
        <f>IF(AND('[2]Mapa final'!$H$22="Alta",'[2]Mapa final'!$L$22="Mayor"),CONCATENATE("R",'[2]Mapa final'!$A$22),"")</f>
        <v/>
      </c>
      <c r="AG14" s="184"/>
      <c r="AH14" s="187" t="str">
        <f>IF(AND('[2]Mapa final'!$H$10="Alta",'[2]Mapa final'!$L$10="Catastrófico"),CONCATENATE("R",'[2]Mapa final'!$A$10),"")</f>
        <v/>
      </c>
      <c r="AI14" s="188"/>
      <c r="AJ14" s="188" t="str">
        <f>IF(AND('[2]Mapa final'!$H$16="Alta",'[2]Mapa final'!$L$16="Catastrófico"),CONCATENATE("R",'[2]Mapa final'!$A$16),"")</f>
        <v/>
      </c>
      <c r="AK14" s="188"/>
      <c r="AL14" s="188" t="str">
        <f>IF(AND('[2]Mapa final'!$H$22="Alta",'[2]Mapa final'!$L$22="Catastrófico"),CONCATENATE("R",'[2]Mapa final'!$A$22),"")</f>
        <v/>
      </c>
      <c r="AM14" s="191"/>
      <c r="AN14" s="15"/>
      <c r="AO14" s="212" t="s">
        <v>123</v>
      </c>
      <c r="AP14" s="213"/>
      <c r="AQ14" s="213"/>
      <c r="AR14" s="213"/>
      <c r="AS14" s="213"/>
      <c r="AT14" s="214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</row>
    <row r="15" spans="1:99" ht="15" customHeight="1" x14ac:dyDescent="0.25">
      <c r="A15" s="15"/>
      <c r="B15" s="169"/>
      <c r="C15" s="169"/>
      <c r="D15" s="170"/>
      <c r="E15" s="174"/>
      <c r="F15" s="175"/>
      <c r="G15" s="175"/>
      <c r="H15" s="175"/>
      <c r="I15" s="175"/>
      <c r="J15" s="206"/>
      <c r="K15" s="207"/>
      <c r="L15" s="207"/>
      <c r="M15" s="207"/>
      <c r="N15" s="207"/>
      <c r="O15" s="209"/>
      <c r="P15" s="206"/>
      <c r="Q15" s="210"/>
      <c r="R15" s="210"/>
      <c r="S15" s="210"/>
      <c r="T15" s="210"/>
      <c r="U15" s="209"/>
      <c r="V15" s="182"/>
      <c r="W15" s="186"/>
      <c r="X15" s="186"/>
      <c r="Y15" s="186"/>
      <c r="Z15" s="186"/>
      <c r="AA15" s="185"/>
      <c r="AB15" s="182"/>
      <c r="AC15" s="186"/>
      <c r="AD15" s="186"/>
      <c r="AE15" s="186"/>
      <c r="AF15" s="186"/>
      <c r="AG15" s="185"/>
      <c r="AH15" s="189"/>
      <c r="AI15" s="190"/>
      <c r="AJ15" s="190"/>
      <c r="AK15" s="190"/>
      <c r="AL15" s="190"/>
      <c r="AM15" s="192"/>
      <c r="AN15" s="15"/>
      <c r="AO15" s="215"/>
      <c r="AP15" s="216"/>
      <c r="AQ15" s="216"/>
      <c r="AR15" s="216"/>
      <c r="AS15" s="216"/>
      <c r="AT15" s="217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</row>
    <row r="16" spans="1:99" ht="15" customHeight="1" x14ac:dyDescent="0.25">
      <c r="A16" s="15"/>
      <c r="B16" s="169"/>
      <c r="C16" s="169"/>
      <c r="D16" s="170"/>
      <c r="E16" s="174"/>
      <c r="F16" s="175"/>
      <c r="G16" s="175"/>
      <c r="H16" s="175"/>
      <c r="I16" s="175"/>
      <c r="J16" s="206" t="str">
        <f>IF(AND('[2]Mapa final'!$H$28="Alta",'[2]Mapa final'!$L$28="Leve"),CONCATENATE("R",'[2]Mapa final'!$A$28),"")</f>
        <v/>
      </c>
      <c r="K16" s="207"/>
      <c r="L16" s="210" t="str">
        <f>IF(AND('[2]Mapa final'!$H$34="Alta",'[2]Mapa final'!$L$34="Leve"),CONCATENATE("R",'[2]Mapa final'!$A$34),"")</f>
        <v/>
      </c>
      <c r="M16" s="210"/>
      <c r="N16" s="210" t="str">
        <f>IF(AND('[2]Mapa final'!$H$40="Alta",'[2]Mapa final'!$L$40="Leve"),CONCATENATE("R",'[2]Mapa final'!$A$40),"")</f>
        <v/>
      </c>
      <c r="O16" s="209"/>
      <c r="P16" s="206" t="str">
        <f>IF(AND('[2]Mapa final'!$H$28="Alta",'[2]Mapa final'!$L$28="Menor"),CONCATENATE("R",'[2]Mapa final'!$A$28),"")</f>
        <v/>
      </c>
      <c r="Q16" s="210"/>
      <c r="R16" s="210" t="str">
        <f>IF(AND('[2]Mapa final'!$H$34="Alta",'[2]Mapa final'!$L$34="Menor"),CONCATENATE("R",'[2]Mapa final'!$A$34),"")</f>
        <v/>
      </c>
      <c r="S16" s="210"/>
      <c r="T16" s="210" t="str">
        <f>IF(AND('[2]Mapa final'!$H$40="Alta",'[2]Mapa final'!$L$40="Menor"),CONCATENATE("R",'[2]Mapa final'!$A$40),"")</f>
        <v/>
      </c>
      <c r="U16" s="209"/>
      <c r="V16" s="182" t="str">
        <f>IF(AND('[2]Mapa final'!$H$28="Alta",'[2]Mapa final'!$L$28="Moderado"),CONCATENATE("R",'[2]Mapa final'!$A$28),"")</f>
        <v/>
      </c>
      <c r="W16" s="186"/>
      <c r="X16" s="186" t="str">
        <f>IF(AND('[2]Mapa final'!$H$34="Alta",'[2]Mapa final'!$L$34="Moderado"),CONCATENATE("R",'[2]Mapa final'!$A$34),"")</f>
        <v/>
      </c>
      <c r="Y16" s="186"/>
      <c r="Z16" s="186" t="str">
        <f>IF(AND('[2]Mapa final'!$H$40="Alta",'[2]Mapa final'!$L$40="Moderado"),CONCATENATE("R",'[2]Mapa final'!$A$40),"")</f>
        <v/>
      </c>
      <c r="AA16" s="185"/>
      <c r="AB16" s="182" t="str">
        <f>IF(AND('[2]Mapa final'!$H$28="Alta",'[2]Mapa final'!$L$28="Mayor"),CONCATENATE("R",'[2]Mapa final'!$A$28),"")</f>
        <v/>
      </c>
      <c r="AC16" s="186"/>
      <c r="AD16" s="186" t="str">
        <f>IF(AND('[2]Mapa final'!$H$34="Alta",'[2]Mapa final'!$L$34="Mayor"),CONCATENATE("R",'[2]Mapa final'!$A$34),"")</f>
        <v/>
      </c>
      <c r="AE16" s="186"/>
      <c r="AF16" s="186" t="str">
        <f>IF(AND('[2]Mapa final'!$H$40="Alta",'[2]Mapa final'!$L$40="Mayor"),CONCATENATE("R",'[2]Mapa final'!$A$40),"")</f>
        <v/>
      </c>
      <c r="AG16" s="185"/>
      <c r="AH16" s="189" t="str">
        <f>IF(AND('[2]Mapa final'!$H$28="Alta",'[2]Mapa final'!$L$28="Catastrófico"),CONCATENATE("R",'[2]Mapa final'!$A$28),"")</f>
        <v/>
      </c>
      <c r="AI16" s="190"/>
      <c r="AJ16" s="190" t="str">
        <f>IF(AND('[2]Mapa final'!$H$34="Alta",'[2]Mapa final'!$L$34="Catastrófico"),CONCATENATE("R",'[2]Mapa final'!$A$34),"")</f>
        <v/>
      </c>
      <c r="AK16" s="190"/>
      <c r="AL16" s="190" t="str">
        <f>IF(AND('[2]Mapa final'!$H$40="Alta",'[2]Mapa final'!$L$40="Catastrófico"),CONCATENATE("R",'[2]Mapa final'!$A$40),"")</f>
        <v/>
      </c>
      <c r="AM16" s="192"/>
      <c r="AN16" s="15"/>
      <c r="AO16" s="215"/>
      <c r="AP16" s="216"/>
      <c r="AQ16" s="216"/>
      <c r="AR16" s="216"/>
      <c r="AS16" s="216"/>
      <c r="AT16" s="217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</row>
    <row r="17" spans="1:80" ht="15" customHeight="1" x14ac:dyDescent="0.25">
      <c r="A17" s="15"/>
      <c r="B17" s="169"/>
      <c r="C17" s="169"/>
      <c r="D17" s="170"/>
      <c r="E17" s="174"/>
      <c r="F17" s="175"/>
      <c r="G17" s="175"/>
      <c r="H17" s="175"/>
      <c r="I17" s="175"/>
      <c r="J17" s="206"/>
      <c r="K17" s="207"/>
      <c r="L17" s="210"/>
      <c r="M17" s="210"/>
      <c r="N17" s="210"/>
      <c r="O17" s="209"/>
      <c r="P17" s="206"/>
      <c r="Q17" s="210"/>
      <c r="R17" s="210"/>
      <c r="S17" s="210"/>
      <c r="T17" s="210"/>
      <c r="U17" s="209"/>
      <c r="V17" s="182"/>
      <c r="W17" s="186"/>
      <c r="X17" s="186"/>
      <c r="Y17" s="186"/>
      <c r="Z17" s="186"/>
      <c r="AA17" s="185"/>
      <c r="AB17" s="182"/>
      <c r="AC17" s="186"/>
      <c r="AD17" s="186"/>
      <c r="AE17" s="186"/>
      <c r="AF17" s="186"/>
      <c r="AG17" s="185"/>
      <c r="AH17" s="189"/>
      <c r="AI17" s="190"/>
      <c r="AJ17" s="190"/>
      <c r="AK17" s="190"/>
      <c r="AL17" s="190"/>
      <c r="AM17" s="192"/>
      <c r="AN17" s="15"/>
      <c r="AO17" s="215"/>
      <c r="AP17" s="216"/>
      <c r="AQ17" s="216"/>
      <c r="AR17" s="216"/>
      <c r="AS17" s="216"/>
      <c r="AT17" s="217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</row>
    <row r="18" spans="1:80" ht="15" customHeight="1" x14ac:dyDescent="0.25">
      <c r="A18" s="15"/>
      <c r="B18" s="169"/>
      <c r="C18" s="169"/>
      <c r="D18" s="170"/>
      <c r="E18" s="174"/>
      <c r="F18" s="175"/>
      <c r="G18" s="175"/>
      <c r="H18" s="175"/>
      <c r="I18" s="175"/>
      <c r="J18" s="206" t="str">
        <f>IF(AND('[2]Mapa final'!$H$46="Alta",'[2]Mapa final'!$L$46="Leve"),CONCATENATE("R",'[2]Mapa final'!$A$46),"")</f>
        <v/>
      </c>
      <c r="K18" s="207"/>
      <c r="L18" s="210" t="str">
        <f>IF(AND('[2]Mapa final'!$H$52="Alta",'[2]Mapa final'!$L$52="Leve"),CONCATENATE("R",'[2]Mapa final'!$A$52),"")</f>
        <v/>
      </c>
      <c r="M18" s="210"/>
      <c r="N18" s="210" t="str">
        <f>IF(AND('[2]Mapa final'!$H$58="Alta",'[2]Mapa final'!$L$58="Leve"),CONCATENATE("R",'[2]Mapa final'!$A$58),"")</f>
        <v/>
      </c>
      <c r="O18" s="209"/>
      <c r="P18" s="206" t="str">
        <f>IF(AND('[2]Mapa final'!$H$46="Alta",'[2]Mapa final'!$L$46="Menor"),CONCATENATE("R",'[2]Mapa final'!$A$46),"")</f>
        <v/>
      </c>
      <c r="Q18" s="210"/>
      <c r="R18" s="210" t="str">
        <f>IF(AND('[2]Mapa final'!$H$52="Alta",'[2]Mapa final'!$L$52="Menor"),CONCATENATE("R",'[2]Mapa final'!$A$52),"")</f>
        <v/>
      </c>
      <c r="S18" s="210"/>
      <c r="T18" s="210" t="str">
        <f>IF(AND('[2]Mapa final'!$H$58="Alta",'[2]Mapa final'!$L$58="Menor"),CONCATENATE("R",'[2]Mapa final'!$A$58),"")</f>
        <v/>
      </c>
      <c r="U18" s="209"/>
      <c r="V18" s="182" t="str">
        <f>IF(AND('[2]Mapa final'!$H$46="Alta",'[2]Mapa final'!$L$46="Moderado"),CONCATENATE("R",'[2]Mapa final'!$A$46),"")</f>
        <v/>
      </c>
      <c r="W18" s="186"/>
      <c r="X18" s="186" t="str">
        <f>IF(AND('[2]Mapa final'!$H$52="Alta",'[2]Mapa final'!$L$52="Moderado"),CONCATENATE("R",'[2]Mapa final'!$A$52),"")</f>
        <v/>
      </c>
      <c r="Y18" s="186"/>
      <c r="Z18" s="186" t="str">
        <f>IF(AND('[2]Mapa final'!$H$58="Alta",'[2]Mapa final'!$L$58="Moderado"),CONCATENATE("R",'[2]Mapa final'!$A$58),"")</f>
        <v/>
      </c>
      <c r="AA18" s="185"/>
      <c r="AB18" s="182" t="str">
        <f>IF(AND('[2]Mapa final'!$H$46="Alta",'[2]Mapa final'!$L$46="Mayor"),CONCATENATE("R",'[2]Mapa final'!$A$46),"")</f>
        <v/>
      </c>
      <c r="AC18" s="186"/>
      <c r="AD18" s="186" t="str">
        <f>IF(AND('[2]Mapa final'!$H$52="Alta",'[2]Mapa final'!$L$52="Mayor"),CONCATENATE("R",'[2]Mapa final'!$A$52),"")</f>
        <v/>
      </c>
      <c r="AE18" s="186"/>
      <c r="AF18" s="186" t="str">
        <f>IF(AND('[2]Mapa final'!$H$58="Alta",'[2]Mapa final'!$L$58="Mayor"),CONCATENATE("R",'[2]Mapa final'!$A$58),"")</f>
        <v/>
      </c>
      <c r="AG18" s="185"/>
      <c r="AH18" s="189" t="str">
        <f>IF(AND('[2]Mapa final'!$H$46="Alta",'[2]Mapa final'!$L$46="Catastrófico"),CONCATENATE("R",'[2]Mapa final'!$A$46),"")</f>
        <v/>
      </c>
      <c r="AI18" s="190"/>
      <c r="AJ18" s="190" t="str">
        <f>IF(AND('[2]Mapa final'!$H$52="Alta",'[2]Mapa final'!$L$52="Catastrófico"),CONCATENATE("R",'[2]Mapa final'!$A$52),"")</f>
        <v/>
      </c>
      <c r="AK18" s="190"/>
      <c r="AL18" s="190" t="str">
        <f>IF(AND('[2]Mapa final'!$H$58="Alta",'[2]Mapa final'!$L$58="Catastrófico"),CONCATENATE("R",'[2]Mapa final'!$A$58),"")</f>
        <v/>
      </c>
      <c r="AM18" s="192"/>
      <c r="AN18" s="15"/>
      <c r="AO18" s="215"/>
      <c r="AP18" s="216"/>
      <c r="AQ18" s="216"/>
      <c r="AR18" s="216"/>
      <c r="AS18" s="216"/>
      <c r="AT18" s="217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</row>
    <row r="19" spans="1:80" ht="15" customHeight="1" x14ac:dyDescent="0.25">
      <c r="A19" s="15"/>
      <c r="B19" s="169"/>
      <c r="C19" s="169"/>
      <c r="D19" s="170"/>
      <c r="E19" s="174"/>
      <c r="F19" s="175"/>
      <c r="G19" s="175"/>
      <c r="H19" s="175"/>
      <c r="I19" s="175"/>
      <c r="J19" s="206"/>
      <c r="K19" s="207"/>
      <c r="L19" s="210"/>
      <c r="M19" s="210"/>
      <c r="N19" s="210"/>
      <c r="O19" s="209"/>
      <c r="P19" s="206"/>
      <c r="Q19" s="210"/>
      <c r="R19" s="210"/>
      <c r="S19" s="210"/>
      <c r="T19" s="210"/>
      <c r="U19" s="209"/>
      <c r="V19" s="182"/>
      <c r="W19" s="186"/>
      <c r="X19" s="186"/>
      <c r="Y19" s="186"/>
      <c r="Z19" s="186"/>
      <c r="AA19" s="185"/>
      <c r="AB19" s="182"/>
      <c r="AC19" s="186"/>
      <c r="AD19" s="186"/>
      <c r="AE19" s="186"/>
      <c r="AF19" s="186"/>
      <c r="AG19" s="185"/>
      <c r="AH19" s="189"/>
      <c r="AI19" s="190"/>
      <c r="AJ19" s="190"/>
      <c r="AK19" s="190"/>
      <c r="AL19" s="190"/>
      <c r="AM19" s="192"/>
      <c r="AN19" s="15"/>
      <c r="AO19" s="215"/>
      <c r="AP19" s="216"/>
      <c r="AQ19" s="216"/>
      <c r="AR19" s="216"/>
      <c r="AS19" s="216"/>
      <c r="AT19" s="217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</row>
    <row r="20" spans="1:80" ht="15" customHeight="1" x14ac:dyDescent="0.25">
      <c r="A20" s="15"/>
      <c r="B20" s="169"/>
      <c r="C20" s="169"/>
      <c r="D20" s="170"/>
      <c r="E20" s="174"/>
      <c r="F20" s="175"/>
      <c r="G20" s="175"/>
      <c r="H20" s="175"/>
      <c r="I20" s="175"/>
      <c r="J20" s="206" t="str">
        <f>IF(AND('[2]Mapa final'!$H$64="Alta",'[2]Mapa final'!$L$64="Leve"),CONCATENATE("R",'[2]Mapa final'!$A$64),"")</f>
        <v/>
      </c>
      <c r="K20" s="207"/>
      <c r="L20" s="210" t="str">
        <f>IF(AND('[2]Mapa final'!$H$70="Alta",'[2]Mapa final'!$L$70="Leve"),CONCATENATE("R",'[2]Mapa final'!$A$70),"")</f>
        <v/>
      </c>
      <c r="M20" s="210"/>
      <c r="N20" s="210" t="str">
        <f>IF(AND('[2]Mapa final'!$H$76="Alta",'[2]Mapa final'!$L$76="Leve"),CONCATENATE("R",'[2]Mapa final'!$A$76),"")</f>
        <v/>
      </c>
      <c r="O20" s="209"/>
      <c r="P20" s="206" t="str">
        <f>IF(AND('[2]Mapa final'!$H$64="Alta",'[2]Mapa final'!$L$64="Menor"),CONCATENATE("R",'[2]Mapa final'!$A$64),"")</f>
        <v/>
      </c>
      <c r="Q20" s="210"/>
      <c r="R20" s="210" t="str">
        <f>IF(AND('[2]Mapa final'!$H$70="Alta",'[2]Mapa final'!$L$70="Menor"),CONCATENATE("R",'[2]Mapa final'!$A$70),"")</f>
        <v/>
      </c>
      <c r="S20" s="210"/>
      <c r="T20" s="210" t="str">
        <f>IF(AND('[2]Mapa final'!$H$76="Alta",'[2]Mapa final'!$L$76="Menor"),CONCATENATE("R",'[2]Mapa final'!$A$76),"")</f>
        <v/>
      </c>
      <c r="U20" s="209"/>
      <c r="V20" s="182" t="str">
        <f>IF(AND('[2]Mapa final'!$H$64="Alta",'[2]Mapa final'!$L$64="Moderado"),CONCATENATE("R",'[2]Mapa final'!$A$64),"")</f>
        <v/>
      </c>
      <c r="W20" s="186"/>
      <c r="X20" s="186" t="str">
        <f>IF(AND('[2]Mapa final'!$H$70="Alta",'[2]Mapa final'!$L$70="Moderado"),CONCATENATE("R",'[2]Mapa final'!$A$70),"")</f>
        <v/>
      </c>
      <c r="Y20" s="186"/>
      <c r="Z20" s="186" t="str">
        <f>IF(AND('[2]Mapa final'!$H$76="Alta",'[2]Mapa final'!$L$76="Moderado"),CONCATENATE("R",'[2]Mapa final'!$A$76),"")</f>
        <v/>
      </c>
      <c r="AA20" s="185"/>
      <c r="AB20" s="182" t="str">
        <f>IF(AND('[2]Mapa final'!$H$64="Alta",'[2]Mapa final'!$L$64="Mayor"),CONCATENATE("R",'[2]Mapa final'!$A$64),"")</f>
        <v/>
      </c>
      <c r="AC20" s="186"/>
      <c r="AD20" s="186" t="str">
        <f>IF(AND('[2]Mapa final'!$H$70="Alta",'[2]Mapa final'!$L$70="Mayor"),CONCATENATE("R",'[2]Mapa final'!$A$70),"")</f>
        <v/>
      </c>
      <c r="AE20" s="186"/>
      <c r="AF20" s="186" t="str">
        <f>IF(AND('[2]Mapa final'!$H$76="Alta",'[2]Mapa final'!$L$76="Mayor"),CONCATENATE("R",'[2]Mapa final'!$A$76),"")</f>
        <v/>
      </c>
      <c r="AG20" s="185"/>
      <c r="AH20" s="189" t="str">
        <f>IF(AND('[2]Mapa final'!$H$64="Alta",'[2]Mapa final'!$L$64="Catastrófico"),CONCATENATE("R",'[2]Mapa final'!$A$64),"")</f>
        <v/>
      </c>
      <c r="AI20" s="190"/>
      <c r="AJ20" s="190" t="str">
        <f>IF(AND('[2]Mapa final'!$H$70="Alta",'[2]Mapa final'!$L$70="Catastrófico"),CONCATENATE("R",'[2]Mapa final'!$A$70),"")</f>
        <v/>
      </c>
      <c r="AK20" s="190"/>
      <c r="AL20" s="190" t="str">
        <f>IF(AND('[2]Mapa final'!$H$76="Alta",'[2]Mapa final'!$L$76="Catastrófico"),CONCATENATE("R",'[2]Mapa final'!$A$76),"")</f>
        <v/>
      </c>
      <c r="AM20" s="192"/>
      <c r="AN20" s="15"/>
      <c r="AO20" s="215"/>
      <c r="AP20" s="216"/>
      <c r="AQ20" s="216"/>
      <c r="AR20" s="216"/>
      <c r="AS20" s="216"/>
      <c r="AT20" s="217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</row>
    <row r="21" spans="1:80" ht="15.75" customHeight="1" thickBot="1" x14ac:dyDescent="0.3">
      <c r="A21" s="15"/>
      <c r="B21" s="169"/>
      <c r="C21" s="169"/>
      <c r="D21" s="170"/>
      <c r="E21" s="177"/>
      <c r="F21" s="178"/>
      <c r="G21" s="178"/>
      <c r="H21" s="178"/>
      <c r="I21" s="178"/>
      <c r="J21" s="224"/>
      <c r="K21" s="225"/>
      <c r="L21" s="225"/>
      <c r="M21" s="225"/>
      <c r="N21" s="225"/>
      <c r="O21" s="226"/>
      <c r="P21" s="224"/>
      <c r="Q21" s="225"/>
      <c r="R21" s="225"/>
      <c r="S21" s="225"/>
      <c r="T21" s="225"/>
      <c r="U21" s="226"/>
      <c r="V21" s="221"/>
      <c r="W21" s="222"/>
      <c r="X21" s="222"/>
      <c r="Y21" s="222"/>
      <c r="Z21" s="222"/>
      <c r="AA21" s="223"/>
      <c r="AB21" s="221"/>
      <c r="AC21" s="222"/>
      <c r="AD21" s="222"/>
      <c r="AE21" s="222"/>
      <c r="AF21" s="222"/>
      <c r="AG21" s="223"/>
      <c r="AH21" s="211"/>
      <c r="AI21" s="202"/>
      <c r="AJ21" s="202"/>
      <c r="AK21" s="202"/>
      <c r="AL21" s="202"/>
      <c r="AM21" s="203"/>
      <c r="AN21" s="15"/>
      <c r="AO21" s="218"/>
      <c r="AP21" s="219"/>
      <c r="AQ21" s="219"/>
      <c r="AR21" s="219"/>
      <c r="AS21" s="219"/>
      <c r="AT21" s="220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</row>
    <row r="22" spans="1:80" x14ac:dyDescent="0.25">
      <c r="A22" s="15"/>
      <c r="B22" s="169"/>
      <c r="C22" s="169"/>
      <c r="D22" s="170"/>
      <c r="E22" s="171" t="s">
        <v>124</v>
      </c>
      <c r="F22" s="172"/>
      <c r="G22" s="172"/>
      <c r="H22" s="172"/>
      <c r="I22" s="173"/>
      <c r="J22" s="204" t="str">
        <f>IF(AND('[2]Mapa final'!$H$10="Media",'[2]Mapa final'!$L$10="Leve"),CONCATENATE("R",'[2]Mapa final'!$A$10),"")</f>
        <v/>
      </c>
      <c r="K22" s="205"/>
      <c r="L22" s="205" t="str">
        <f>IF(AND('[2]Mapa final'!$H$16="Media",'[2]Mapa final'!$L$16="Leve"),CONCATENATE("R",'[2]Mapa final'!$A$16),"")</f>
        <v/>
      </c>
      <c r="M22" s="205"/>
      <c r="N22" s="205" t="str">
        <f>IF(AND('[2]Mapa final'!$H$22="Media",'[2]Mapa final'!$L$22="Leve"),CONCATENATE("R",'[2]Mapa final'!$A$22),"")</f>
        <v/>
      </c>
      <c r="O22" s="208"/>
      <c r="P22" s="204" t="str">
        <f>IF(AND('[2]Mapa final'!$H$10="Media",'[2]Mapa final'!$L$10="Menor"),CONCATENATE("R",'[2]Mapa final'!$A$10),"")</f>
        <v/>
      </c>
      <c r="Q22" s="205"/>
      <c r="R22" s="205" t="str">
        <f>IF(AND('[2]Mapa final'!$H$16="Media",'[2]Mapa final'!$L$16="Menor"),CONCATENATE("R",'[2]Mapa final'!$A$16),"")</f>
        <v/>
      </c>
      <c r="S22" s="205"/>
      <c r="T22" s="205" t="str">
        <f>IF(AND('[2]Mapa final'!$H$22="Media",'[2]Mapa final'!$L$22="Menor"),CONCATENATE("R",'[2]Mapa final'!$A$22),"")</f>
        <v/>
      </c>
      <c r="U22" s="208"/>
      <c r="V22" s="204" t="str">
        <f>IF(AND('[2]Mapa final'!$H$10="Media",'[2]Mapa final'!$L$10="Moderado"),CONCATENATE("R",'[2]Mapa final'!$A$10),"")</f>
        <v/>
      </c>
      <c r="W22" s="205"/>
      <c r="X22" s="205" t="str">
        <f>IF(AND('[2]Mapa final'!$H$16="Media",'[2]Mapa final'!$L$16="Moderado"),CONCATENATE("R",'[2]Mapa final'!$A$16),"")</f>
        <v/>
      </c>
      <c r="Y22" s="205"/>
      <c r="Z22" s="205" t="str">
        <f>IF(AND('[2]Mapa final'!$H$22="Media",'[2]Mapa final'!$L$22="Moderado"),CONCATENATE("R",'[2]Mapa final'!$A$22),"")</f>
        <v/>
      </c>
      <c r="AA22" s="208"/>
      <c r="AB22" s="180" t="str">
        <f>IF(AND('[2]Mapa final'!$H$10="Media",'[2]Mapa final'!$L$10="Mayor"),CONCATENATE("R",'[2]Mapa final'!$A$10),"")</f>
        <v/>
      </c>
      <c r="AC22" s="181"/>
      <c r="AD22" s="181" t="str">
        <f>IF(AND('[2]Mapa final'!$H$16="Media",'[2]Mapa final'!$L$16="Mayor"),CONCATENATE("R",'[2]Mapa final'!$A$16),"")</f>
        <v/>
      </c>
      <c r="AE22" s="181"/>
      <c r="AF22" s="181" t="str">
        <f>IF(AND('[2]Mapa final'!$H$22="Media",'[2]Mapa final'!$L$22="Mayor"),CONCATENATE("R",'[2]Mapa final'!$A$22),"")</f>
        <v/>
      </c>
      <c r="AG22" s="184"/>
      <c r="AH22" s="187" t="str">
        <f>IF(AND('[2]Mapa final'!$H$10="Media",'[2]Mapa final'!$L$10="Catastrófico"),CONCATENATE("R",'[2]Mapa final'!$A$10),"")</f>
        <v/>
      </c>
      <c r="AI22" s="188"/>
      <c r="AJ22" s="188" t="str">
        <f>IF(AND('[2]Mapa final'!$H$16="Media",'[2]Mapa final'!$L$16="Catastrófico"),CONCATENATE("R",'[2]Mapa final'!$A$16),"")</f>
        <v/>
      </c>
      <c r="AK22" s="188"/>
      <c r="AL22" s="188" t="str">
        <f>IF(AND('[2]Mapa final'!$H$22="Media",'[2]Mapa final'!$L$22="Catastrófico"),CONCATENATE("R",'[2]Mapa final'!$A$22),"")</f>
        <v/>
      </c>
      <c r="AM22" s="191"/>
      <c r="AN22" s="15"/>
      <c r="AO22" s="227" t="s">
        <v>114</v>
      </c>
      <c r="AP22" s="228"/>
      <c r="AQ22" s="228"/>
      <c r="AR22" s="228"/>
      <c r="AS22" s="228"/>
      <c r="AT22" s="229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</row>
    <row r="23" spans="1:80" x14ac:dyDescent="0.25">
      <c r="A23" s="15"/>
      <c r="B23" s="169"/>
      <c r="C23" s="169"/>
      <c r="D23" s="170"/>
      <c r="E23" s="174"/>
      <c r="F23" s="175"/>
      <c r="G23" s="175"/>
      <c r="H23" s="175"/>
      <c r="I23" s="176"/>
      <c r="J23" s="206"/>
      <c r="K23" s="207"/>
      <c r="L23" s="207"/>
      <c r="M23" s="207"/>
      <c r="N23" s="207"/>
      <c r="O23" s="209"/>
      <c r="P23" s="206"/>
      <c r="Q23" s="210"/>
      <c r="R23" s="210"/>
      <c r="S23" s="210"/>
      <c r="T23" s="210"/>
      <c r="U23" s="209"/>
      <c r="V23" s="206"/>
      <c r="W23" s="210"/>
      <c r="X23" s="210"/>
      <c r="Y23" s="210"/>
      <c r="Z23" s="210"/>
      <c r="AA23" s="209"/>
      <c r="AB23" s="182"/>
      <c r="AC23" s="186"/>
      <c r="AD23" s="186"/>
      <c r="AE23" s="186"/>
      <c r="AF23" s="186"/>
      <c r="AG23" s="185"/>
      <c r="AH23" s="189"/>
      <c r="AI23" s="190"/>
      <c r="AJ23" s="190"/>
      <c r="AK23" s="190"/>
      <c r="AL23" s="190"/>
      <c r="AM23" s="192"/>
      <c r="AN23" s="15"/>
      <c r="AO23" s="230"/>
      <c r="AP23" s="231"/>
      <c r="AQ23" s="231"/>
      <c r="AR23" s="231"/>
      <c r="AS23" s="231"/>
      <c r="AT23" s="232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</row>
    <row r="24" spans="1:80" x14ac:dyDescent="0.25">
      <c r="A24" s="15"/>
      <c r="B24" s="169"/>
      <c r="C24" s="169"/>
      <c r="D24" s="170"/>
      <c r="E24" s="174"/>
      <c r="F24" s="175"/>
      <c r="G24" s="175"/>
      <c r="H24" s="175"/>
      <c r="I24" s="176"/>
      <c r="J24" s="206" t="str">
        <f>IF(AND('[2]Mapa final'!$H$28="Media",'[2]Mapa final'!$L$28="Leve"),CONCATENATE("R",'[2]Mapa final'!$A$28),"")</f>
        <v/>
      </c>
      <c r="K24" s="207"/>
      <c r="L24" s="210" t="str">
        <f>IF(AND('[2]Mapa final'!$H$34="Media",'[2]Mapa final'!$L$34="Leve"),CONCATENATE("R",'[2]Mapa final'!$A$34),"")</f>
        <v/>
      </c>
      <c r="M24" s="210"/>
      <c r="N24" s="210" t="str">
        <f>IF(AND('[2]Mapa final'!$H$40="Media",'[2]Mapa final'!$L$40="Leve"),CONCATENATE("R",'[2]Mapa final'!$A$40),"")</f>
        <v/>
      </c>
      <c r="O24" s="209"/>
      <c r="P24" s="206" t="str">
        <f>IF(AND('[2]Mapa final'!$H$28="Media",'[2]Mapa final'!$L$28="Menor"),CONCATENATE("R",'[2]Mapa final'!$A$28),"")</f>
        <v/>
      </c>
      <c r="Q24" s="210"/>
      <c r="R24" s="210" t="str">
        <f>IF(AND('[2]Mapa final'!$H$34="Media",'[2]Mapa final'!$L$34="Menor"),CONCATENATE("R",'[2]Mapa final'!$A$34),"")</f>
        <v/>
      </c>
      <c r="S24" s="210"/>
      <c r="T24" s="210" t="str">
        <f>IF(AND('[2]Mapa final'!$H$40="Media",'[2]Mapa final'!$L$40="Menor"),CONCATENATE("R",'[2]Mapa final'!$A$40),"")</f>
        <v/>
      </c>
      <c r="U24" s="209"/>
      <c r="V24" s="206" t="str">
        <f>IF(AND('[2]Mapa final'!$H$28="Media",'[2]Mapa final'!$L$28="Moderado"),CONCATENATE("R",'[2]Mapa final'!$A$28),"")</f>
        <v/>
      </c>
      <c r="W24" s="210"/>
      <c r="X24" s="210" t="str">
        <f>IF(AND('[2]Mapa final'!$H$34="Media",'[2]Mapa final'!$L$34="Moderado"),CONCATENATE("R",'[2]Mapa final'!$A$34),"")</f>
        <v/>
      </c>
      <c r="Y24" s="210"/>
      <c r="Z24" s="210" t="str">
        <f>IF(AND('[2]Mapa final'!$H$40="Media",'[2]Mapa final'!$L$40="Moderado"),CONCATENATE("R",'[2]Mapa final'!$A$40),"")</f>
        <v/>
      </c>
      <c r="AA24" s="209"/>
      <c r="AB24" s="182" t="str">
        <f>IF(AND('[2]Mapa final'!$H$28="Media",'[2]Mapa final'!$L$28="Mayor"),CONCATENATE("R",'[2]Mapa final'!$A$28),"")</f>
        <v/>
      </c>
      <c r="AC24" s="186"/>
      <c r="AD24" s="186" t="str">
        <f>IF(AND('[2]Mapa final'!$H$34="Media",'[2]Mapa final'!$L$34="Mayor"),CONCATENATE("R",'[2]Mapa final'!$A$34),"")</f>
        <v/>
      </c>
      <c r="AE24" s="186"/>
      <c r="AF24" s="186" t="str">
        <f>IF(AND('[2]Mapa final'!$H$40="Media",'[2]Mapa final'!$L$40="Mayor"),CONCATENATE("R",'[2]Mapa final'!$A$40),"")</f>
        <v/>
      </c>
      <c r="AG24" s="185"/>
      <c r="AH24" s="189" t="str">
        <f>IF(AND('[2]Mapa final'!$H$28="Media",'[2]Mapa final'!$L$28="Catastrófico"),CONCATENATE("R",'[2]Mapa final'!$A$28),"")</f>
        <v/>
      </c>
      <c r="AI24" s="190"/>
      <c r="AJ24" s="190" t="str">
        <f>IF(AND('[2]Mapa final'!$H$34="Media",'[2]Mapa final'!$L$34="Catastrófico"),CONCATENATE("R",'[2]Mapa final'!$A$34),"")</f>
        <v/>
      </c>
      <c r="AK24" s="190"/>
      <c r="AL24" s="190" t="str">
        <f>IF(AND('[2]Mapa final'!$H$40="Media",'[2]Mapa final'!$L$40="Catastrófico"),CONCATENATE("R",'[2]Mapa final'!$A$40),"")</f>
        <v/>
      </c>
      <c r="AM24" s="192"/>
      <c r="AN24" s="15"/>
      <c r="AO24" s="230"/>
      <c r="AP24" s="231"/>
      <c r="AQ24" s="231"/>
      <c r="AR24" s="231"/>
      <c r="AS24" s="231"/>
      <c r="AT24" s="232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</row>
    <row r="25" spans="1:80" x14ac:dyDescent="0.25">
      <c r="A25" s="15"/>
      <c r="B25" s="169"/>
      <c r="C25" s="169"/>
      <c r="D25" s="170"/>
      <c r="E25" s="174"/>
      <c r="F25" s="175"/>
      <c r="G25" s="175"/>
      <c r="H25" s="175"/>
      <c r="I25" s="176"/>
      <c r="J25" s="206"/>
      <c r="K25" s="207"/>
      <c r="L25" s="210"/>
      <c r="M25" s="210"/>
      <c r="N25" s="210"/>
      <c r="O25" s="209"/>
      <c r="P25" s="206"/>
      <c r="Q25" s="210"/>
      <c r="R25" s="210"/>
      <c r="S25" s="210"/>
      <c r="T25" s="210"/>
      <c r="U25" s="209"/>
      <c r="V25" s="206"/>
      <c r="W25" s="210"/>
      <c r="X25" s="210"/>
      <c r="Y25" s="210"/>
      <c r="Z25" s="210"/>
      <c r="AA25" s="209"/>
      <c r="AB25" s="182"/>
      <c r="AC25" s="186"/>
      <c r="AD25" s="186"/>
      <c r="AE25" s="186"/>
      <c r="AF25" s="186"/>
      <c r="AG25" s="185"/>
      <c r="AH25" s="189"/>
      <c r="AI25" s="190"/>
      <c r="AJ25" s="190"/>
      <c r="AK25" s="190"/>
      <c r="AL25" s="190"/>
      <c r="AM25" s="192"/>
      <c r="AN25" s="15"/>
      <c r="AO25" s="230"/>
      <c r="AP25" s="231"/>
      <c r="AQ25" s="231"/>
      <c r="AR25" s="231"/>
      <c r="AS25" s="231"/>
      <c r="AT25" s="232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</row>
    <row r="26" spans="1:80" x14ac:dyDescent="0.25">
      <c r="A26" s="15"/>
      <c r="B26" s="169"/>
      <c r="C26" s="169"/>
      <c r="D26" s="170"/>
      <c r="E26" s="174"/>
      <c r="F26" s="175"/>
      <c r="G26" s="175"/>
      <c r="H26" s="175"/>
      <c r="I26" s="176"/>
      <c r="J26" s="206" t="str">
        <f>IF(AND('[2]Mapa final'!$H$46="Media",'[2]Mapa final'!$L$46="Leve"),CONCATENATE("R",'[2]Mapa final'!$A$46),"")</f>
        <v/>
      </c>
      <c r="K26" s="207"/>
      <c r="L26" s="210" t="str">
        <f>IF(AND('[2]Mapa final'!$H$52="Media",'[2]Mapa final'!$L$52="Leve"),CONCATENATE("R",'[2]Mapa final'!$A$52),"")</f>
        <v/>
      </c>
      <c r="M26" s="210"/>
      <c r="N26" s="210" t="str">
        <f>IF(AND('[2]Mapa final'!$H$58="Media",'[2]Mapa final'!$L$58="Leve"),CONCATENATE("R",'[2]Mapa final'!$A$58),"")</f>
        <v/>
      </c>
      <c r="O26" s="209"/>
      <c r="P26" s="206" t="str">
        <f>IF(AND('[2]Mapa final'!$H$46="Media",'[2]Mapa final'!$L$46="Menor"),CONCATENATE("R",'[2]Mapa final'!$A$46),"")</f>
        <v/>
      </c>
      <c r="Q26" s="210"/>
      <c r="R26" s="210" t="str">
        <f>IF(AND('[2]Mapa final'!$H$52="Media",'[2]Mapa final'!$L$52="Menor"),CONCATENATE("R",'[2]Mapa final'!$A$52),"")</f>
        <v/>
      </c>
      <c r="S26" s="210"/>
      <c r="T26" s="210" t="str">
        <f>IF(AND('[2]Mapa final'!$H$58="Media",'[2]Mapa final'!$L$58="Menor"),CONCATENATE("R",'[2]Mapa final'!$A$58),"")</f>
        <v/>
      </c>
      <c r="U26" s="209"/>
      <c r="V26" s="206" t="str">
        <f>IF(AND('[2]Mapa final'!$H$46="Media",'[2]Mapa final'!$L$46="Moderado"),CONCATENATE("R",'[2]Mapa final'!$A$46),"")</f>
        <v/>
      </c>
      <c r="W26" s="210"/>
      <c r="X26" s="210" t="str">
        <f>IF(AND('[2]Mapa final'!$H$52="Media",'[2]Mapa final'!$L$52="Moderado"),CONCATENATE("R",'[2]Mapa final'!$A$52),"")</f>
        <v/>
      </c>
      <c r="Y26" s="210"/>
      <c r="Z26" s="210" t="str">
        <f>IF(AND('[2]Mapa final'!$H$58="Media",'[2]Mapa final'!$L$58="Moderado"),CONCATENATE("R",'[2]Mapa final'!$A$58),"")</f>
        <v/>
      </c>
      <c r="AA26" s="209"/>
      <c r="AB26" s="182" t="str">
        <f>IF(AND('[2]Mapa final'!$H$46="Media",'[2]Mapa final'!$L$46="Mayor"),CONCATENATE("R",'[2]Mapa final'!$A$46),"")</f>
        <v/>
      </c>
      <c r="AC26" s="186"/>
      <c r="AD26" s="186" t="str">
        <f>IF(AND('[2]Mapa final'!$H$52="Media",'[2]Mapa final'!$L$52="Mayor"),CONCATENATE("R",'[2]Mapa final'!$A$52),"")</f>
        <v/>
      </c>
      <c r="AE26" s="186"/>
      <c r="AF26" s="186" t="str">
        <f>IF(AND('[2]Mapa final'!$H$58="Media",'[2]Mapa final'!$L$58="Mayor"),CONCATENATE("R",'[2]Mapa final'!$A$58),"")</f>
        <v/>
      </c>
      <c r="AG26" s="185"/>
      <c r="AH26" s="189" t="str">
        <f>IF(AND('[2]Mapa final'!$H$46="Media",'[2]Mapa final'!$L$46="Catastrófico"),CONCATENATE("R",'[2]Mapa final'!$A$46),"")</f>
        <v/>
      </c>
      <c r="AI26" s="190"/>
      <c r="AJ26" s="190" t="str">
        <f>IF(AND('[2]Mapa final'!$H$52="Media",'[2]Mapa final'!$L$52="Catastrófico"),CONCATENATE("R",'[2]Mapa final'!$A$52),"")</f>
        <v/>
      </c>
      <c r="AK26" s="190"/>
      <c r="AL26" s="190" t="str">
        <f>IF(AND('[2]Mapa final'!$H$58="Media",'[2]Mapa final'!$L$58="Catastrófico"),CONCATENATE("R",'[2]Mapa final'!$A$58),"")</f>
        <v/>
      </c>
      <c r="AM26" s="192"/>
      <c r="AN26" s="15"/>
      <c r="AO26" s="230"/>
      <c r="AP26" s="231"/>
      <c r="AQ26" s="231"/>
      <c r="AR26" s="231"/>
      <c r="AS26" s="231"/>
      <c r="AT26" s="232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</row>
    <row r="27" spans="1:80" x14ac:dyDescent="0.25">
      <c r="A27" s="15"/>
      <c r="B27" s="169"/>
      <c r="C27" s="169"/>
      <c r="D27" s="170"/>
      <c r="E27" s="174"/>
      <c r="F27" s="175"/>
      <c r="G27" s="175"/>
      <c r="H27" s="175"/>
      <c r="I27" s="176"/>
      <c r="J27" s="206"/>
      <c r="K27" s="207"/>
      <c r="L27" s="210"/>
      <c r="M27" s="210"/>
      <c r="N27" s="210"/>
      <c r="O27" s="209"/>
      <c r="P27" s="206"/>
      <c r="Q27" s="210"/>
      <c r="R27" s="210"/>
      <c r="S27" s="210"/>
      <c r="T27" s="210"/>
      <c r="U27" s="209"/>
      <c r="V27" s="206"/>
      <c r="W27" s="210"/>
      <c r="X27" s="210"/>
      <c r="Y27" s="210"/>
      <c r="Z27" s="210"/>
      <c r="AA27" s="209"/>
      <c r="AB27" s="182"/>
      <c r="AC27" s="186"/>
      <c r="AD27" s="186"/>
      <c r="AE27" s="186"/>
      <c r="AF27" s="186"/>
      <c r="AG27" s="185"/>
      <c r="AH27" s="189"/>
      <c r="AI27" s="190"/>
      <c r="AJ27" s="190"/>
      <c r="AK27" s="190"/>
      <c r="AL27" s="190"/>
      <c r="AM27" s="192"/>
      <c r="AN27" s="15"/>
      <c r="AO27" s="230"/>
      <c r="AP27" s="231"/>
      <c r="AQ27" s="231"/>
      <c r="AR27" s="231"/>
      <c r="AS27" s="231"/>
      <c r="AT27" s="232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</row>
    <row r="28" spans="1:80" x14ac:dyDescent="0.25">
      <c r="A28" s="15"/>
      <c r="B28" s="169"/>
      <c r="C28" s="169"/>
      <c r="D28" s="170"/>
      <c r="E28" s="174"/>
      <c r="F28" s="175"/>
      <c r="G28" s="175"/>
      <c r="H28" s="175"/>
      <c r="I28" s="176"/>
      <c r="J28" s="206" t="str">
        <f>IF(AND('[2]Mapa final'!$H$64="Media",'[2]Mapa final'!$L$64="Leve"),CONCATENATE("R",'[2]Mapa final'!$A$64),"")</f>
        <v/>
      </c>
      <c r="K28" s="207"/>
      <c r="L28" s="210" t="str">
        <f>IF(AND('[2]Mapa final'!$H$70="Media",'[2]Mapa final'!$L$70="Leve"),CONCATENATE("R",'[2]Mapa final'!$A$70),"")</f>
        <v/>
      </c>
      <c r="M28" s="210"/>
      <c r="N28" s="210" t="str">
        <f>IF(AND('[2]Mapa final'!$H$76="Media",'[2]Mapa final'!$L$76="Leve"),CONCATENATE("R",'[2]Mapa final'!$A$76),"")</f>
        <v/>
      </c>
      <c r="O28" s="209"/>
      <c r="P28" s="206" t="str">
        <f>IF(AND('[2]Mapa final'!$H$64="Media",'[2]Mapa final'!$L$64="Menor"),CONCATENATE("R",'[2]Mapa final'!$A$64),"")</f>
        <v/>
      </c>
      <c r="Q28" s="210"/>
      <c r="R28" s="210" t="str">
        <f>IF(AND('[2]Mapa final'!$H$70="Media",'[2]Mapa final'!$L$70="Menor"),CONCATENATE("R",'[2]Mapa final'!$A$70),"")</f>
        <v/>
      </c>
      <c r="S28" s="210"/>
      <c r="T28" s="210" t="str">
        <f>IF(AND('[2]Mapa final'!$H$76="Media",'[2]Mapa final'!$L$76="Menor"),CONCATENATE("R",'[2]Mapa final'!$A$76),"")</f>
        <v/>
      </c>
      <c r="U28" s="209"/>
      <c r="V28" s="206" t="str">
        <f>IF(AND('[2]Mapa final'!$H$64="Media",'[2]Mapa final'!$L$64="Moderado"),CONCATENATE("R",'[2]Mapa final'!$A$64),"")</f>
        <v/>
      </c>
      <c r="W28" s="210"/>
      <c r="X28" s="210" t="str">
        <f>IF(AND('[2]Mapa final'!$H$70="Media",'[2]Mapa final'!$L$70="Moderado"),CONCATENATE("R",'[2]Mapa final'!$A$70),"")</f>
        <v/>
      </c>
      <c r="Y28" s="210"/>
      <c r="Z28" s="210" t="str">
        <f>IF(AND('[2]Mapa final'!$H$76="Media",'[2]Mapa final'!$L$76="Moderado"),CONCATENATE("R",'[2]Mapa final'!$A$76),"")</f>
        <v/>
      </c>
      <c r="AA28" s="209"/>
      <c r="AB28" s="182" t="str">
        <f>IF(AND('[2]Mapa final'!$H$64="Media",'[2]Mapa final'!$L$64="Mayor"),CONCATENATE("R",'[2]Mapa final'!$A$64),"")</f>
        <v/>
      </c>
      <c r="AC28" s="186"/>
      <c r="AD28" s="186" t="str">
        <f>IF(AND('[2]Mapa final'!$H$70="Media",'[2]Mapa final'!$L$70="Mayor"),CONCATENATE("R",'[2]Mapa final'!$A$70),"")</f>
        <v/>
      </c>
      <c r="AE28" s="186"/>
      <c r="AF28" s="186" t="str">
        <f>IF(AND('[2]Mapa final'!$H$76="Media",'[2]Mapa final'!$L$76="Mayor"),CONCATENATE("R",'[2]Mapa final'!$A$76),"")</f>
        <v/>
      </c>
      <c r="AG28" s="185"/>
      <c r="AH28" s="189" t="str">
        <f>IF(AND('[2]Mapa final'!$H$64="Media",'[2]Mapa final'!$L$64="Catastrófico"),CONCATENATE("R",'[2]Mapa final'!$A$64),"")</f>
        <v/>
      </c>
      <c r="AI28" s="190"/>
      <c r="AJ28" s="190" t="str">
        <f>IF(AND('[2]Mapa final'!$H$70="Media",'[2]Mapa final'!$L$70="Catastrófico"),CONCATENATE("R",'[2]Mapa final'!$A$70),"")</f>
        <v/>
      </c>
      <c r="AK28" s="190"/>
      <c r="AL28" s="190" t="str">
        <f>IF(AND('[2]Mapa final'!$H$76="Media",'[2]Mapa final'!$L$76="Catastrófico"),CONCATENATE("R",'[2]Mapa final'!$A$76),"")</f>
        <v/>
      </c>
      <c r="AM28" s="192"/>
      <c r="AN28" s="15"/>
      <c r="AO28" s="230"/>
      <c r="AP28" s="231"/>
      <c r="AQ28" s="231"/>
      <c r="AR28" s="231"/>
      <c r="AS28" s="231"/>
      <c r="AT28" s="232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</row>
    <row r="29" spans="1:80" ht="15.75" thickBot="1" x14ac:dyDescent="0.3">
      <c r="A29" s="15"/>
      <c r="B29" s="169"/>
      <c r="C29" s="169"/>
      <c r="D29" s="170"/>
      <c r="E29" s="177"/>
      <c r="F29" s="178"/>
      <c r="G29" s="178"/>
      <c r="H29" s="178"/>
      <c r="I29" s="179"/>
      <c r="J29" s="224"/>
      <c r="K29" s="225"/>
      <c r="L29" s="225"/>
      <c r="M29" s="225"/>
      <c r="N29" s="225"/>
      <c r="O29" s="226"/>
      <c r="P29" s="224"/>
      <c r="Q29" s="225"/>
      <c r="R29" s="225"/>
      <c r="S29" s="225"/>
      <c r="T29" s="225"/>
      <c r="U29" s="226"/>
      <c r="V29" s="224"/>
      <c r="W29" s="225"/>
      <c r="X29" s="225"/>
      <c r="Y29" s="225"/>
      <c r="Z29" s="225"/>
      <c r="AA29" s="226"/>
      <c r="AB29" s="221"/>
      <c r="AC29" s="222"/>
      <c r="AD29" s="222"/>
      <c r="AE29" s="222"/>
      <c r="AF29" s="222"/>
      <c r="AG29" s="223"/>
      <c r="AH29" s="211"/>
      <c r="AI29" s="202"/>
      <c r="AJ29" s="202"/>
      <c r="AK29" s="202"/>
      <c r="AL29" s="202"/>
      <c r="AM29" s="203"/>
      <c r="AN29" s="15"/>
      <c r="AO29" s="233"/>
      <c r="AP29" s="234"/>
      <c r="AQ29" s="234"/>
      <c r="AR29" s="234"/>
      <c r="AS29" s="234"/>
      <c r="AT29" s="23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</row>
    <row r="30" spans="1:80" x14ac:dyDescent="0.25">
      <c r="A30" s="15"/>
      <c r="B30" s="169"/>
      <c r="C30" s="169"/>
      <c r="D30" s="170"/>
      <c r="E30" s="171" t="s">
        <v>125</v>
      </c>
      <c r="F30" s="172"/>
      <c r="G30" s="172"/>
      <c r="H30" s="172"/>
      <c r="I30" s="172"/>
      <c r="J30" s="236" t="str">
        <f>IF(AND('[2]Mapa final'!$H$10="Baja",'[2]Mapa final'!$L$10="Leve"),CONCATENATE("R",'[2]Mapa final'!$A$10),"")</f>
        <v/>
      </c>
      <c r="K30" s="237"/>
      <c r="L30" s="237" t="str">
        <f>IF(AND('[2]Mapa final'!$H$16="Baja",'[2]Mapa final'!$L$16="Leve"),CONCATENATE("R",'[2]Mapa final'!$A$16),"")</f>
        <v/>
      </c>
      <c r="M30" s="237"/>
      <c r="N30" s="237" t="str">
        <f>IF(AND('[2]Mapa final'!$H$22="Baja",'[2]Mapa final'!$L$22="Leve"),CONCATENATE("R",'[2]Mapa final'!$A$22),"")</f>
        <v/>
      </c>
      <c r="O30" s="240"/>
      <c r="P30" s="205" t="str">
        <f>IF(AND('[2]Mapa final'!$H$10="Baja",'[2]Mapa final'!$L$10="Menor"),CONCATENATE("R",'[2]Mapa final'!$A$10),"")</f>
        <v/>
      </c>
      <c r="Q30" s="205"/>
      <c r="R30" s="205" t="str">
        <f>IF(AND('[2]Mapa final'!$H$16="Baja",'[2]Mapa final'!$L$16="Menor"),CONCATENATE("R",'[2]Mapa final'!$A$16),"")</f>
        <v/>
      </c>
      <c r="S30" s="205"/>
      <c r="T30" s="205" t="str">
        <f>IF(AND('[2]Mapa final'!$H$22="Baja",'[2]Mapa final'!$L$22="Menor"),CONCATENATE("R",'[2]Mapa final'!$A$22),"")</f>
        <v/>
      </c>
      <c r="U30" s="208"/>
      <c r="V30" s="204" t="str">
        <f>IF(AND('[2]Mapa final'!$H$10="Baja",'[2]Mapa final'!$L$10="Moderado"),CONCATENATE("R",'[2]Mapa final'!$A$10),"")</f>
        <v/>
      </c>
      <c r="W30" s="205"/>
      <c r="X30" s="205" t="str">
        <f>IF(AND('[2]Mapa final'!$H$16="Baja",'[2]Mapa final'!$L$16="Moderado"),CONCATENATE("R",'[2]Mapa final'!$A$16),"")</f>
        <v/>
      </c>
      <c r="Y30" s="205"/>
      <c r="Z30" s="205" t="str">
        <f>IF(AND('[2]Mapa final'!$H$22="Baja",'[2]Mapa final'!$L$22="Moderado"),CONCATENATE("R",'[2]Mapa final'!$A$22),"")</f>
        <v/>
      </c>
      <c r="AA30" s="208"/>
      <c r="AB30" s="180" t="str">
        <f>IF(AND('[2]Mapa final'!$H$10="Baja",'[2]Mapa final'!$L$10="Mayor"),CONCATENATE("R",'[2]Mapa final'!$A$10),"")</f>
        <v/>
      </c>
      <c r="AC30" s="181"/>
      <c r="AD30" s="181" t="str">
        <f>IF(AND('[2]Mapa final'!$H$16="Baja",'[2]Mapa final'!$L$16="Mayor"),CONCATENATE("R",'[2]Mapa final'!$A$16),"")</f>
        <v/>
      </c>
      <c r="AE30" s="181"/>
      <c r="AF30" s="181" t="str">
        <f>IF(AND('[2]Mapa final'!$H$22="Baja",'[2]Mapa final'!$L$22="Mayor"),CONCATENATE("R",'[2]Mapa final'!$A$22),"")</f>
        <v/>
      </c>
      <c r="AG30" s="184"/>
      <c r="AH30" s="187" t="str">
        <f>IF(AND('[2]Mapa final'!$H$10="Baja",'[2]Mapa final'!$L$10="Catastrófico"),CONCATENATE("R",'[2]Mapa final'!$A$10),"")</f>
        <v/>
      </c>
      <c r="AI30" s="188"/>
      <c r="AJ30" s="188" t="str">
        <f>IF(AND('[2]Mapa final'!$H$16="Baja",'[2]Mapa final'!$L$16="Catastrófico"),CONCATENATE("R",'[2]Mapa final'!$A$16),"")</f>
        <v/>
      </c>
      <c r="AK30" s="188"/>
      <c r="AL30" s="188" t="str">
        <f>IF(AND('[2]Mapa final'!$H$22="Baja",'[2]Mapa final'!$L$22="Catastrófico"),CONCATENATE("R",'[2]Mapa final'!$A$22),"")</f>
        <v/>
      </c>
      <c r="AM30" s="191"/>
      <c r="AN30" s="15"/>
      <c r="AO30" s="242" t="s">
        <v>126</v>
      </c>
      <c r="AP30" s="243"/>
      <c r="AQ30" s="243"/>
      <c r="AR30" s="243"/>
      <c r="AS30" s="243"/>
      <c r="AT30" s="244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</row>
    <row r="31" spans="1:80" x14ac:dyDescent="0.25">
      <c r="A31" s="15"/>
      <c r="B31" s="169"/>
      <c r="C31" s="169"/>
      <c r="D31" s="170"/>
      <c r="E31" s="174"/>
      <c r="F31" s="175"/>
      <c r="G31" s="175"/>
      <c r="H31" s="175"/>
      <c r="I31" s="175"/>
      <c r="J31" s="238"/>
      <c r="K31" s="239"/>
      <c r="L31" s="239"/>
      <c r="M31" s="239"/>
      <c r="N31" s="239"/>
      <c r="O31" s="241"/>
      <c r="P31" s="210"/>
      <c r="Q31" s="210"/>
      <c r="R31" s="210"/>
      <c r="S31" s="210"/>
      <c r="T31" s="210"/>
      <c r="U31" s="209"/>
      <c r="V31" s="206"/>
      <c r="W31" s="210"/>
      <c r="X31" s="210"/>
      <c r="Y31" s="210"/>
      <c r="Z31" s="210"/>
      <c r="AA31" s="209"/>
      <c r="AB31" s="182"/>
      <c r="AC31" s="186"/>
      <c r="AD31" s="186"/>
      <c r="AE31" s="186"/>
      <c r="AF31" s="186"/>
      <c r="AG31" s="185"/>
      <c r="AH31" s="189"/>
      <c r="AI31" s="190"/>
      <c r="AJ31" s="190"/>
      <c r="AK31" s="190"/>
      <c r="AL31" s="190"/>
      <c r="AM31" s="192"/>
      <c r="AN31" s="15"/>
      <c r="AO31" s="245"/>
      <c r="AP31" s="246"/>
      <c r="AQ31" s="246"/>
      <c r="AR31" s="246"/>
      <c r="AS31" s="246"/>
      <c r="AT31" s="247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</row>
    <row r="32" spans="1:80" x14ac:dyDescent="0.25">
      <c r="A32" s="15"/>
      <c r="B32" s="169"/>
      <c r="C32" s="169"/>
      <c r="D32" s="170"/>
      <c r="E32" s="174"/>
      <c r="F32" s="175"/>
      <c r="G32" s="175"/>
      <c r="H32" s="175"/>
      <c r="I32" s="175"/>
      <c r="J32" s="238" t="str">
        <f>IF(AND('[2]Mapa final'!$H$28="Baja",'[2]Mapa final'!$L$28="Leve"),CONCATENATE("R",'[2]Mapa final'!$A$28),"")</f>
        <v/>
      </c>
      <c r="K32" s="239"/>
      <c r="L32" s="252" t="str">
        <f>IF(AND('[2]Mapa final'!$H$34="Baja",'[2]Mapa final'!$L$34="Leve"),CONCATENATE("R",'[2]Mapa final'!$A$34),"")</f>
        <v/>
      </c>
      <c r="M32" s="252"/>
      <c r="N32" s="252" t="str">
        <f>IF(AND('[2]Mapa final'!$H$40="Baja",'[2]Mapa final'!$L$40="Leve"),CONCATENATE("R",'[2]Mapa final'!$A$40),"")</f>
        <v/>
      </c>
      <c r="O32" s="241"/>
      <c r="P32" s="210" t="str">
        <f>IF(AND('[2]Mapa final'!$H$28="Baja",'[2]Mapa final'!$L$28="Menor"),CONCATENATE("R",'[2]Mapa final'!$A$28),"")</f>
        <v/>
      </c>
      <c r="Q32" s="210"/>
      <c r="R32" s="210" t="str">
        <f>IF(AND('[2]Mapa final'!$H$34="Baja",'[2]Mapa final'!$L$34="Menor"),CONCATENATE("R",'[2]Mapa final'!$A$34),"")</f>
        <v/>
      </c>
      <c r="S32" s="210"/>
      <c r="T32" s="210" t="str">
        <f>IF(AND('[2]Mapa final'!$H$40="Baja",'[2]Mapa final'!$L$40="Menor"),CONCATENATE("R",'[2]Mapa final'!$A$40),"")</f>
        <v/>
      </c>
      <c r="U32" s="209"/>
      <c r="V32" s="206" t="str">
        <f>IF(AND('[2]Mapa final'!$H$28="Baja",'[2]Mapa final'!$L$28="Moderado"),CONCATENATE("R",'[2]Mapa final'!$A$28),"")</f>
        <v/>
      </c>
      <c r="W32" s="210"/>
      <c r="X32" s="210" t="str">
        <f>IF(AND('[2]Mapa final'!$H$34="Baja",'[2]Mapa final'!$L$34="Moderado"),CONCATENATE("R",'[2]Mapa final'!$A$34),"")</f>
        <v/>
      </c>
      <c r="Y32" s="210"/>
      <c r="Z32" s="210" t="str">
        <f>IF(AND('[2]Mapa final'!$H$40="Baja",'[2]Mapa final'!$L$40="Moderado"),CONCATENATE("R",'[2]Mapa final'!$A$40),"")</f>
        <v/>
      </c>
      <c r="AA32" s="209"/>
      <c r="AB32" s="182" t="str">
        <f>IF(AND('[2]Mapa final'!$H$28="Baja",'[2]Mapa final'!$L$28="Mayor"),CONCATENATE("R",'[2]Mapa final'!$A$28),"")</f>
        <v/>
      </c>
      <c r="AC32" s="186"/>
      <c r="AD32" s="186" t="str">
        <f>IF(AND('[2]Mapa final'!$H$34="Baja",'[2]Mapa final'!$L$34="Mayor"),CONCATENATE("R",'[2]Mapa final'!$A$34),"")</f>
        <v/>
      </c>
      <c r="AE32" s="186"/>
      <c r="AF32" s="186" t="str">
        <f>IF(AND('[2]Mapa final'!$H$40="Baja",'[2]Mapa final'!$L$40="Mayor"),CONCATENATE("R",'[2]Mapa final'!$A$40),"")</f>
        <v/>
      </c>
      <c r="AG32" s="185"/>
      <c r="AH32" s="189" t="str">
        <f>IF(AND('[2]Mapa final'!$H$28="Baja",'[2]Mapa final'!$L$28="Catastrófico"),CONCATENATE("R",'[2]Mapa final'!$A$28),"")</f>
        <v/>
      </c>
      <c r="AI32" s="190"/>
      <c r="AJ32" s="190" t="str">
        <f>IF(AND('[2]Mapa final'!$H$34="Baja",'[2]Mapa final'!$L$34="Catastrófico"),CONCATENATE("R",'[2]Mapa final'!$A$34),"")</f>
        <v/>
      </c>
      <c r="AK32" s="190"/>
      <c r="AL32" s="190" t="str">
        <f>IF(AND('[2]Mapa final'!$H$40="Baja",'[2]Mapa final'!$L$40="Catastrófico"),CONCATENATE("R",'[2]Mapa final'!$A$40),"")</f>
        <v/>
      </c>
      <c r="AM32" s="192"/>
      <c r="AN32" s="15"/>
      <c r="AO32" s="245"/>
      <c r="AP32" s="246"/>
      <c r="AQ32" s="246"/>
      <c r="AR32" s="246"/>
      <c r="AS32" s="246"/>
      <c r="AT32" s="247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</row>
    <row r="33" spans="1:80" x14ac:dyDescent="0.25">
      <c r="A33" s="15"/>
      <c r="B33" s="169"/>
      <c r="C33" s="169"/>
      <c r="D33" s="170"/>
      <c r="E33" s="174"/>
      <c r="F33" s="175"/>
      <c r="G33" s="175"/>
      <c r="H33" s="175"/>
      <c r="I33" s="175"/>
      <c r="J33" s="238"/>
      <c r="K33" s="239"/>
      <c r="L33" s="252"/>
      <c r="M33" s="252"/>
      <c r="N33" s="252"/>
      <c r="O33" s="241"/>
      <c r="P33" s="210"/>
      <c r="Q33" s="210"/>
      <c r="R33" s="210"/>
      <c r="S33" s="210"/>
      <c r="T33" s="210"/>
      <c r="U33" s="209"/>
      <c r="V33" s="206"/>
      <c r="W33" s="210"/>
      <c r="X33" s="210"/>
      <c r="Y33" s="210"/>
      <c r="Z33" s="210"/>
      <c r="AA33" s="209"/>
      <c r="AB33" s="182"/>
      <c r="AC33" s="186"/>
      <c r="AD33" s="186"/>
      <c r="AE33" s="186"/>
      <c r="AF33" s="186"/>
      <c r="AG33" s="185"/>
      <c r="AH33" s="189"/>
      <c r="AI33" s="190"/>
      <c r="AJ33" s="190"/>
      <c r="AK33" s="190"/>
      <c r="AL33" s="190"/>
      <c r="AM33" s="192"/>
      <c r="AN33" s="15"/>
      <c r="AO33" s="245"/>
      <c r="AP33" s="246"/>
      <c r="AQ33" s="246"/>
      <c r="AR33" s="246"/>
      <c r="AS33" s="246"/>
      <c r="AT33" s="247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</row>
    <row r="34" spans="1:80" x14ac:dyDescent="0.25">
      <c r="A34" s="15"/>
      <c r="B34" s="169"/>
      <c r="C34" s="169"/>
      <c r="D34" s="170"/>
      <c r="E34" s="174"/>
      <c r="F34" s="175"/>
      <c r="G34" s="175"/>
      <c r="H34" s="175"/>
      <c r="I34" s="175"/>
      <c r="J34" s="238" t="str">
        <f>IF(AND('[2]Mapa final'!$H$46="Baja",'[2]Mapa final'!$L$46="Leve"),CONCATENATE("R",'[2]Mapa final'!$A$46),"")</f>
        <v/>
      </c>
      <c r="K34" s="239"/>
      <c r="L34" s="252" t="str">
        <f>IF(AND('[2]Mapa final'!$H$52="Baja",'[2]Mapa final'!$L$52="Leve"),CONCATENATE("R",'[2]Mapa final'!$A$52),"")</f>
        <v/>
      </c>
      <c r="M34" s="252"/>
      <c r="N34" s="252" t="str">
        <f>IF(AND('[2]Mapa final'!$H$58="Baja",'[2]Mapa final'!$L$58="Leve"),CONCATENATE("R",'[2]Mapa final'!$A$58),"")</f>
        <v/>
      </c>
      <c r="O34" s="241"/>
      <c r="P34" s="210" t="str">
        <f>IF(AND('[2]Mapa final'!$H$46="Baja",'[2]Mapa final'!$L$46="Menor"),CONCATENATE("R",'[2]Mapa final'!$A$46),"")</f>
        <v/>
      </c>
      <c r="Q34" s="210"/>
      <c r="R34" s="210" t="str">
        <f>IF(AND('[2]Mapa final'!$H$52="Baja",'[2]Mapa final'!$L$52="Menor"),CONCATENATE("R",'[2]Mapa final'!$A$52),"")</f>
        <v/>
      </c>
      <c r="S34" s="210"/>
      <c r="T34" s="210" t="str">
        <f>IF(AND('[2]Mapa final'!$H$58="Baja",'[2]Mapa final'!$L$58="Menor"),CONCATENATE("R",'[2]Mapa final'!$A$58),"")</f>
        <v/>
      </c>
      <c r="U34" s="209"/>
      <c r="V34" s="206" t="str">
        <f>IF(AND('[2]Mapa final'!$H$46="Baja",'[2]Mapa final'!$L$46="Moderado"),CONCATENATE("R",'[2]Mapa final'!$A$46),"")</f>
        <v/>
      </c>
      <c r="W34" s="210"/>
      <c r="X34" s="210" t="str">
        <f>IF(AND('[2]Mapa final'!$H$52="Baja",'[2]Mapa final'!$L$52="Moderado"),CONCATENATE("R",'[2]Mapa final'!$A$52),"")</f>
        <v/>
      </c>
      <c r="Y34" s="210"/>
      <c r="Z34" s="210" t="str">
        <f>IF(AND('[2]Mapa final'!$H$58="Baja",'[2]Mapa final'!$L$58="Moderado"),CONCATENATE("R",'[2]Mapa final'!$A$58),"")</f>
        <v/>
      </c>
      <c r="AA34" s="209"/>
      <c r="AB34" s="182" t="str">
        <f>IF(AND('[2]Mapa final'!$H$46="Baja",'[2]Mapa final'!$L$46="Mayor"),CONCATENATE("R",'[2]Mapa final'!$A$46),"")</f>
        <v/>
      </c>
      <c r="AC34" s="186"/>
      <c r="AD34" s="186" t="str">
        <f>IF(AND('[2]Mapa final'!$H$52="Baja",'[2]Mapa final'!$L$52="Mayor"),CONCATENATE("R",'[2]Mapa final'!$A$52),"")</f>
        <v/>
      </c>
      <c r="AE34" s="186"/>
      <c r="AF34" s="186" t="str">
        <f>IF(AND('[2]Mapa final'!$H$58="Baja",'[2]Mapa final'!$L$58="Mayor"),CONCATENATE("R",'[2]Mapa final'!$A$58),"")</f>
        <v/>
      </c>
      <c r="AG34" s="185"/>
      <c r="AH34" s="189" t="str">
        <f>IF(AND('[2]Mapa final'!$H$46="Baja",'[2]Mapa final'!$L$46="Catastrófico"),CONCATENATE("R",'[2]Mapa final'!$A$46),"")</f>
        <v/>
      </c>
      <c r="AI34" s="190"/>
      <c r="AJ34" s="190" t="str">
        <f>IF(AND('[2]Mapa final'!$H$52="Baja",'[2]Mapa final'!$L$52="Catastrófico"),CONCATENATE("R",'[2]Mapa final'!$A$52),"")</f>
        <v/>
      </c>
      <c r="AK34" s="190"/>
      <c r="AL34" s="190" t="str">
        <f>IF(AND('[2]Mapa final'!$H$58="Baja",'[2]Mapa final'!$L$58="Catastrófico"),CONCATENATE("R",'[2]Mapa final'!$A$58),"")</f>
        <v/>
      </c>
      <c r="AM34" s="192"/>
      <c r="AN34" s="15"/>
      <c r="AO34" s="245"/>
      <c r="AP34" s="246"/>
      <c r="AQ34" s="246"/>
      <c r="AR34" s="246"/>
      <c r="AS34" s="246"/>
      <c r="AT34" s="247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</row>
    <row r="35" spans="1:80" x14ac:dyDescent="0.25">
      <c r="A35" s="15"/>
      <c r="B35" s="169"/>
      <c r="C35" s="169"/>
      <c r="D35" s="170"/>
      <c r="E35" s="174"/>
      <c r="F35" s="175"/>
      <c r="G35" s="175"/>
      <c r="H35" s="175"/>
      <c r="I35" s="175"/>
      <c r="J35" s="238"/>
      <c r="K35" s="239"/>
      <c r="L35" s="252"/>
      <c r="M35" s="252"/>
      <c r="N35" s="252"/>
      <c r="O35" s="241"/>
      <c r="P35" s="210"/>
      <c r="Q35" s="210"/>
      <c r="R35" s="210"/>
      <c r="S35" s="210"/>
      <c r="T35" s="210"/>
      <c r="U35" s="209"/>
      <c r="V35" s="206"/>
      <c r="W35" s="210"/>
      <c r="X35" s="210"/>
      <c r="Y35" s="210"/>
      <c r="Z35" s="210"/>
      <c r="AA35" s="209"/>
      <c r="AB35" s="182"/>
      <c r="AC35" s="186"/>
      <c r="AD35" s="186"/>
      <c r="AE35" s="186"/>
      <c r="AF35" s="186"/>
      <c r="AG35" s="185"/>
      <c r="AH35" s="189"/>
      <c r="AI35" s="190"/>
      <c r="AJ35" s="190"/>
      <c r="AK35" s="190"/>
      <c r="AL35" s="190"/>
      <c r="AM35" s="192"/>
      <c r="AN35" s="15"/>
      <c r="AO35" s="245"/>
      <c r="AP35" s="246"/>
      <c r="AQ35" s="246"/>
      <c r="AR35" s="246"/>
      <c r="AS35" s="246"/>
      <c r="AT35" s="247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</row>
    <row r="36" spans="1:80" x14ac:dyDescent="0.25">
      <c r="A36" s="15"/>
      <c r="B36" s="169"/>
      <c r="C36" s="169"/>
      <c r="D36" s="170"/>
      <c r="E36" s="174"/>
      <c r="F36" s="175"/>
      <c r="G36" s="175"/>
      <c r="H36" s="175"/>
      <c r="I36" s="175"/>
      <c r="J36" s="238" t="str">
        <f>IF(AND('[2]Mapa final'!$H$64="Baja",'[2]Mapa final'!$L$64="Leve"),CONCATENATE("R",'[2]Mapa final'!$A$64),"")</f>
        <v/>
      </c>
      <c r="K36" s="239"/>
      <c r="L36" s="252" t="str">
        <f>IF(AND('[2]Mapa final'!$H$70="Baja",'[2]Mapa final'!$L$70="Leve"),CONCATENATE("R",'[2]Mapa final'!$A$70),"")</f>
        <v/>
      </c>
      <c r="M36" s="252"/>
      <c r="N36" s="252" t="str">
        <f>IF(AND('[2]Mapa final'!$H$76="Baja",'[2]Mapa final'!$L$76="Leve"),CONCATENATE("R",'[2]Mapa final'!$A$76),"")</f>
        <v/>
      </c>
      <c r="O36" s="241"/>
      <c r="P36" s="210" t="str">
        <f>IF(AND('[2]Mapa final'!$H$64="Baja",'[2]Mapa final'!$L$64="Menor"),CONCATENATE("R",'[2]Mapa final'!$A$64),"")</f>
        <v/>
      </c>
      <c r="Q36" s="210"/>
      <c r="R36" s="210" t="str">
        <f>IF(AND('[2]Mapa final'!$H$70="Baja",'[2]Mapa final'!$L$70="Menor"),CONCATENATE("R",'[2]Mapa final'!$A$70),"")</f>
        <v/>
      </c>
      <c r="S36" s="210"/>
      <c r="T36" s="210" t="str">
        <f>IF(AND('[2]Mapa final'!$H$76="Baja",'[2]Mapa final'!$L$76="Menor"),CONCATENATE("R",'[2]Mapa final'!$A$76),"")</f>
        <v/>
      </c>
      <c r="U36" s="209"/>
      <c r="V36" s="206" t="str">
        <f>IF(AND('[2]Mapa final'!$H$64="Baja",'[2]Mapa final'!$L$64="Moderado"),CONCATENATE("R",'[2]Mapa final'!$A$64),"")</f>
        <v/>
      </c>
      <c r="W36" s="210"/>
      <c r="X36" s="210" t="str">
        <f>IF(AND('[2]Mapa final'!$H$70="Baja",'[2]Mapa final'!$L$70="Moderado"),CONCATENATE("R",'[2]Mapa final'!$A$70),"")</f>
        <v/>
      </c>
      <c r="Y36" s="210"/>
      <c r="Z36" s="210" t="str">
        <f>IF(AND('[2]Mapa final'!$H$76="Baja",'[2]Mapa final'!$L$76="Moderado"),CONCATENATE("R",'[2]Mapa final'!$A$76),"")</f>
        <v/>
      </c>
      <c r="AA36" s="209"/>
      <c r="AB36" s="182" t="str">
        <f>IF(AND('[2]Mapa final'!$H$64="Baja",'[2]Mapa final'!$L$64="Mayor"),CONCATENATE("R",'[2]Mapa final'!$A$64),"")</f>
        <v/>
      </c>
      <c r="AC36" s="186"/>
      <c r="AD36" s="186" t="str">
        <f>IF(AND('[2]Mapa final'!$H$70="Baja",'[2]Mapa final'!$L$70="Mayor"),CONCATENATE("R",'[2]Mapa final'!$A$70),"")</f>
        <v/>
      </c>
      <c r="AE36" s="186"/>
      <c r="AF36" s="186" t="str">
        <f>IF(AND('[2]Mapa final'!$H$76="Baja",'[2]Mapa final'!$L$76="Mayor"),CONCATENATE("R",'[2]Mapa final'!$A$76),"")</f>
        <v/>
      </c>
      <c r="AG36" s="185"/>
      <c r="AH36" s="189" t="str">
        <f>IF(AND('[2]Mapa final'!$H$64="Baja",'[2]Mapa final'!$L$64="Catastrófico"),CONCATENATE("R",'[2]Mapa final'!$A$64),"")</f>
        <v/>
      </c>
      <c r="AI36" s="190"/>
      <c r="AJ36" s="190" t="str">
        <f>IF(AND('[2]Mapa final'!$H$70="Baja",'[2]Mapa final'!$L$70="Catastrófico"),CONCATENATE("R",'[2]Mapa final'!$A$70),"")</f>
        <v/>
      </c>
      <c r="AK36" s="190"/>
      <c r="AL36" s="190" t="str">
        <f>IF(AND('[2]Mapa final'!$H$76="Baja",'[2]Mapa final'!$L$76="Catastrófico"),CONCATENATE("R",'[2]Mapa final'!$A$76),"")</f>
        <v/>
      </c>
      <c r="AM36" s="192"/>
      <c r="AN36" s="15"/>
      <c r="AO36" s="245"/>
      <c r="AP36" s="246"/>
      <c r="AQ36" s="246"/>
      <c r="AR36" s="246"/>
      <c r="AS36" s="246"/>
      <c r="AT36" s="247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</row>
    <row r="37" spans="1:80" ht="15.75" thickBot="1" x14ac:dyDescent="0.3">
      <c r="A37" s="15"/>
      <c r="B37" s="169"/>
      <c r="C37" s="169"/>
      <c r="D37" s="170"/>
      <c r="E37" s="177"/>
      <c r="F37" s="178"/>
      <c r="G37" s="178"/>
      <c r="H37" s="178"/>
      <c r="I37" s="178"/>
      <c r="J37" s="261"/>
      <c r="K37" s="262"/>
      <c r="L37" s="262"/>
      <c r="M37" s="262"/>
      <c r="N37" s="262"/>
      <c r="O37" s="263"/>
      <c r="P37" s="225"/>
      <c r="Q37" s="225"/>
      <c r="R37" s="225"/>
      <c r="S37" s="225"/>
      <c r="T37" s="225"/>
      <c r="U37" s="226"/>
      <c r="V37" s="224"/>
      <c r="W37" s="225"/>
      <c r="X37" s="225"/>
      <c r="Y37" s="225"/>
      <c r="Z37" s="225"/>
      <c r="AA37" s="226"/>
      <c r="AB37" s="221"/>
      <c r="AC37" s="222"/>
      <c r="AD37" s="222"/>
      <c r="AE37" s="222"/>
      <c r="AF37" s="222"/>
      <c r="AG37" s="223"/>
      <c r="AH37" s="211"/>
      <c r="AI37" s="202"/>
      <c r="AJ37" s="202"/>
      <c r="AK37" s="202"/>
      <c r="AL37" s="202"/>
      <c r="AM37" s="203"/>
      <c r="AN37" s="15"/>
      <c r="AO37" s="248"/>
      <c r="AP37" s="249"/>
      <c r="AQ37" s="249"/>
      <c r="AR37" s="249"/>
      <c r="AS37" s="249"/>
      <c r="AT37" s="250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</row>
    <row r="38" spans="1:80" ht="15.75" thickBot="1" x14ac:dyDescent="0.3">
      <c r="A38" s="15"/>
      <c r="B38" s="169"/>
      <c r="C38" s="169"/>
      <c r="D38" s="170"/>
      <c r="E38" s="171" t="s">
        <v>127</v>
      </c>
      <c r="F38" s="171"/>
      <c r="G38" s="171"/>
      <c r="H38" s="171"/>
      <c r="I38" s="171"/>
      <c r="J38" s="236" t="str">
        <f>IF(AND('[2]Mapa final'!$H$10="Muy Baja",'[2]Mapa final'!$L$10="Leve"),CONCATENATE("R",'[2]Mapa final'!$A$10),"")</f>
        <v/>
      </c>
      <c r="K38" s="237"/>
      <c r="L38" s="237" t="str">
        <f>IF(AND('[2]Mapa final'!$H$16="Muy Baja",'[2]Mapa final'!$L$16="Leve"),CONCATENATE("R",'[2]Mapa final'!$A$16),"")</f>
        <v/>
      </c>
      <c r="M38" s="237"/>
      <c r="N38" s="237" t="str">
        <f>IF(AND('[2]Mapa final'!$H$22="Muy Baja",'[2]Mapa final'!$L$22="Leve"),CONCATENATE("R",'[2]Mapa final'!$A$22),"")</f>
        <v/>
      </c>
      <c r="O38" s="240"/>
      <c r="P38" s="236" t="str">
        <f>IF(AND('[2]Mapa final'!$H$10="Muy Baja",'[2]Mapa final'!$L$10="Menor"),CONCATENATE("R",'[2]Mapa final'!$A$10),"")</f>
        <v/>
      </c>
      <c r="Q38" s="237"/>
      <c r="R38" s="237" t="str">
        <f>IF(AND('[2]Mapa final'!$H$16="Muy Baja",'[2]Mapa final'!$L$16="Menor"),CONCATENATE("R",'[2]Mapa final'!$A$16),"")</f>
        <v/>
      </c>
      <c r="S38" s="237"/>
      <c r="T38" s="237" t="str">
        <f>IF(AND('[2]Mapa final'!$H$22="Muy Baja",'[2]Mapa final'!$L$22="Menor"),CONCATENATE("R",'[2]Mapa final'!$A$22),"")</f>
        <v/>
      </c>
      <c r="U38" s="240"/>
      <c r="V38" s="204" t="str">
        <f>IF(AND('[2]Mapa final'!$H$10="Muy Baja",'[2]Mapa final'!$L$10="Moderado"),CONCATENATE("R",'[2]Mapa final'!$A$10),"")</f>
        <v/>
      </c>
      <c r="W38" s="205"/>
      <c r="X38" s="205" t="str">
        <f>IF(AND('[2]Mapa final'!$H$16="Muy Baja",'[2]Mapa final'!$L$16="Moderado"),CONCATENATE("R",'[2]Mapa final'!$A$16),"")</f>
        <v/>
      </c>
      <c r="Y38" s="205"/>
      <c r="Z38" s="205" t="str">
        <f>IF(AND('[2]Mapa final'!$H$22="Muy Baja",'[2]Mapa final'!$L$22="Moderado"),CONCATENATE("R",'[2]Mapa final'!$A$22),"")</f>
        <v/>
      </c>
      <c r="AA38" s="208"/>
      <c r="AB38" s="180" t="str">
        <f>IF(AND('[2]Mapa final'!$H$10="Muy Baja",'[2]Mapa final'!$L$10="Mayor"),CONCATENATE("R",'[2]Mapa final'!$A$10),"")</f>
        <v/>
      </c>
      <c r="AC38" s="181"/>
      <c r="AD38" s="181" t="str">
        <f>IF(AND('[2]Mapa final'!$H$16="Muy Baja",'[2]Mapa final'!$L$16="Mayor"),CONCATENATE("R",'[2]Mapa final'!$A$16),"")</f>
        <v/>
      </c>
      <c r="AE38" s="181"/>
      <c r="AF38" s="181" t="str">
        <f>IF(AND('[2]Mapa final'!$H$22="Muy Baja",'[2]Mapa final'!$L$22="Mayor"),CONCATENATE("R",'[2]Mapa final'!$A$22),"")</f>
        <v/>
      </c>
      <c r="AG38" s="184"/>
      <c r="AH38" s="187" t="str">
        <f>IF(AND('[2]Mapa final'!$H$10="Muy Baja",'[2]Mapa final'!$L$10="Catastrófico"),CONCATENATE("R",'[2]Mapa final'!$A$10),"")</f>
        <v/>
      </c>
      <c r="AI38" s="188"/>
      <c r="AJ38" s="188" t="str">
        <f>IF(AND('[2]Mapa final'!$H$16="Muy Baja",'[2]Mapa final'!$L$16="Catastrófico"),CONCATENATE("R",'[2]Mapa final'!$A$16),"")</f>
        <v/>
      </c>
      <c r="AK38" s="188"/>
      <c r="AL38" s="188" t="str">
        <f>IF(AND('[2]Mapa final'!$H$22="Muy Baja",'[2]Mapa final'!$L$22="Catastrófico"),CONCATENATE("R",'[2]Mapa final'!$A$22),"")</f>
        <v/>
      </c>
      <c r="AM38" s="191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</row>
    <row r="39" spans="1:80" ht="15.75" thickBot="1" x14ac:dyDescent="0.3">
      <c r="A39" s="15"/>
      <c r="B39" s="169"/>
      <c r="C39" s="169"/>
      <c r="D39" s="170"/>
      <c r="E39" s="171"/>
      <c r="F39" s="171"/>
      <c r="G39" s="171"/>
      <c r="H39" s="171"/>
      <c r="I39" s="171"/>
      <c r="J39" s="238"/>
      <c r="K39" s="239"/>
      <c r="L39" s="239"/>
      <c r="M39" s="239"/>
      <c r="N39" s="239"/>
      <c r="O39" s="241"/>
      <c r="P39" s="238"/>
      <c r="Q39" s="239"/>
      <c r="R39" s="239"/>
      <c r="S39" s="239"/>
      <c r="T39" s="239"/>
      <c r="U39" s="241"/>
      <c r="V39" s="206"/>
      <c r="W39" s="207"/>
      <c r="X39" s="207"/>
      <c r="Y39" s="207"/>
      <c r="Z39" s="207"/>
      <c r="AA39" s="209"/>
      <c r="AB39" s="182"/>
      <c r="AC39" s="183"/>
      <c r="AD39" s="183"/>
      <c r="AE39" s="183"/>
      <c r="AF39" s="183"/>
      <c r="AG39" s="185"/>
      <c r="AH39" s="189"/>
      <c r="AI39" s="251"/>
      <c r="AJ39" s="251"/>
      <c r="AK39" s="251"/>
      <c r="AL39" s="251"/>
      <c r="AM39" s="192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</row>
    <row r="40" spans="1:80" ht="15.75" thickBot="1" x14ac:dyDescent="0.3">
      <c r="A40" s="15"/>
      <c r="B40" s="169"/>
      <c r="C40" s="169"/>
      <c r="D40" s="170"/>
      <c r="E40" s="171"/>
      <c r="F40" s="171"/>
      <c r="G40" s="171"/>
      <c r="H40" s="171"/>
      <c r="I40" s="171"/>
      <c r="J40" s="238" t="str">
        <f>IF(AND('[2]Mapa final'!$H$28="Muy Baja",'[2]Mapa final'!$L$28="Leve"),CONCATENATE("R",'[2]Mapa final'!$A$28),"")</f>
        <v/>
      </c>
      <c r="K40" s="239"/>
      <c r="L40" s="252" t="str">
        <f>IF(AND('[2]Mapa final'!$H$34="Muy Baja",'[2]Mapa final'!$L$34="Leve"),CONCATENATE("R",'[2]Mapa final'!$A$34),"")</f>
        <v/>
      </c>
      <c r="M40" s="252"/>
      <c r="N40" s="252" t="str">
        <f>IF(AND('[2]Mapa final'!$H$40="Muy Baja",'[2]Mapa final'!$L$40="Leve"),CONCATENATE("R",'[2]Mapa final'!$A$40),"")</f>
        <v/>
      </c>
      <c r="O40" s="241"/>
      <c r="P40" s="238" t="str">
        <f>IF(AND('[2]Mapa final'!$H$28="Muy Baja",'[2]Mapa final'!$L$28="Menor"),CONCATENATE("R",'[2]Mapa final'!$A$28),"")</f>
        <v/>
      </c>
      <c r="Q40" s="239"/>
      <c r="R40" s="252" t="str">
        <f>IF(AND('[2]Mapa final'!$H$34="Muy Baja",'[2]Mapa final'!$L$34="Menor"),CONCATENATE("R",'[2]Mapa final'!$A$34),"")</f>
        <v/>
      </c>
      <c r="S40" s="252"/>
      <c r="T40" s="252" t="str">
        <f>IF(AND('[2]Mapa final'!$H$40="Muy Baja",'[2]Mapa final'!$L$40="Menor"),CONCATENATE("R",'[2]Mapa final'!$A$40),"")</f>
        <v/>
      </c>
      <c r="U40" s="241"/>
      <c r="V40" s="206" t="str">
        <f>IF(AND('[2]Mapa final'!$H$28="Muy Baja",'[2]Mapa final'!$L$28="Moderado"),CONCATENATE("R",'[2]Mapa final'!$A$28),"")</f>
        <v/>
      </c>
      <c r="W40" s="207"/>
      <c r="X40" s="210" t="str">
        <f>IF(AND('[2]Mapa final'!$H$34="Muy Baja",'[2]Mapa final'!$L$34="Moderado"),CONCATENATE("R",'[2]Mapa final'!$A$34),"")</f>
        <v/>
      </c>
      <c r="Y40" s="210"/>
      <c r="Z40" s="210" t="str">
        <f>IF(AND('[2]Mapa final'!$H$40="Muy Baja",'[2]Mapa final'!$L$40="Moderado"),CONCATENATE("R",'[2]Mapa final'!$A$40),"")</f>
        <v/>
      </c>
      <c r="AA40" s="209"/>
      <c r="AB40" s="182" t="str">
        <f>IF(AND('[2]Mapa final'!$H$28="Muy Baja",'[2]Mapa final'!$L$28="Mayor"),CONCATENATE("R",'[2]Mapa final'!$A$28),"")</f>
        <v/>
      </c>
      <c r="AC40" s="183"/>
      <c r="AD40" s="186" t="str">
        <f>IF(AND('[2]Mapa final'!$H$34="Muy Baja",'[2]Mapa final'!$L$34="Mayor"),CONCATENATE("R",'[2]Mapa final'!$A$34),"")</f>
        <v/>
      </c>
      <c r="AE40" s="186"/>
      <c r="AF40" s="186" t="str">
        <f>IF(AND('[2]Mapa final'!$H$40="Muy Baja",'[2]Mapa final'!$L$40="Mayor"),CONCATENATE("R",'[2]Mapa final'!$A$40),"")</f>
        <v/>
      </c>
      <c r="AG40" s="185"/>
      <c r="AH40" s="189" t="str">
        <f>IF(AND('[2]Mapa final'!$H$28="Muy Baja",'[2]Mapa final'!$L$28="Catastrófico"),CONCATENATE("R",'[2]Mapa final'!$A$28),"")</f>
        <v/>
      </c>
      <c r="AI40" s="251"/>
      <c r="AJ40" s="190" t="str">
        <f>IF(AND('[2]Mapa final'!$H$34="Muy Baja",'[2]Mapa final'!$L$34="Catastrófico"),CONCATENATE("R",'[2]Mapa final'!$A$34),"")</f>
        <v/>
      </c>
      <c r="AK40" s="190"/>
      <c r="AL40" s="190" t="str">
        <f>IF(AND('[2]Mapa final'!$H$40="Muy Baja",'[2]Mapa final'!$L$40="Catastrófico"),CONCATENATE("R",'[2]Mapa final'!$A$40),"")</f>
        <v/>
      </c>
      <c r="AM40" s="192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</row>
    <row r="41" spans="1:80" ht="15.75" thickBot="1" x14ac:dyDescent="0.3">
      <c r="A41" s="15"/>
      <c r="B41" s="169"/>
      <c r="C41" s="169"/>
      <c r="D41" s="170"/>
      <c r="E41" s="171"/>
      <c r="F41" s="171"/>
      <c r="G41" s="171"/>
      <c r="H41" s="171"/>
      <c r="I41" s="171"/>
      <c r="J41" s="238"/>
      <c r="K41" s="239"/>
      <c r="L41" s="252"/>
      <c r="M41" s="252"/>
      <c r="N41" s="252"/>
      <c r="O41" s="241"/>
      <c r="P41" s="238"/>
      <c r="Q41" s="239"/>
      <c r="R41" s="252"/>
      <c r="S41" s="252"/>
      <c r="T41" s="252"/>
      <c r="U41" s="241"/>
      <c r="V41" s="206"/>
      <c r="W41" s="207"/>
      <c r="X41" s="210"/>
      <c r="Y41" s="210"/>
      <c r="Z41" s="210"/>
      <c r="AA41" s="209"/>
      <c r="AB41" s="182"/>
      <c r="AC41" s="183"/>
      <c r="AD41" s="186"/>
      <c r="AE41" s="186"/>
      <c r="AF41" s="186"/>
      <c r="AG41" s="185"/>
      <c r="AH41" s="189"/>
      <c r="AI41" s="251"/>
      <c r="AJ41" s="190"/>
      <c r="AK41" s="190"/>
      <c r="AL41" s="190"/>
      <c r="AM41" s="192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</row>
    <row r="42" spans="1:80" ht="15.75" thickBot="1" x14ac:dyDescent="0.3">
      <c r="A42" s="15"/>
      <c r="B42" s="169"/>
      <c r="C42" s="169"/>
      <c r="D42" s="170"/>
      <c r="E42" s="171"/>
      <c r="F42" s="171"/>
      <c r="G42" s="171"/>
      <c r="H42" s="171"/>
      <c r="I42" s="171"/>
      <c r="J42" s="238" t="str">
        <f>IF(AND('[2]Mapa final'!$H$46="Muy Baja",'[2]Mapa final'!$L$46="Leve"),CONCATENATE("R",'[2]Mapa final'!$A$46),"")</f>
        <v/>
      </c>
      <c r="K42" s="239"/>
      <c r="L42" s="252" t="str">
        <f>IF(AND('[2]Mapa final'!$H$52="Muy Baja",'[2]Mapa final'!$L$52="Leve"),CONCATENATE("R",'[2]Mapa final'!$A$52),"")</f>
        <v/>
      </c>
      <c r="M42" s="252"/>
      <c r="N42" s="252" t="str">
        <f>IF(AND('[2]Mapa final'!$H$58="Muy Baja",'[2]Mapa final'!$L$58="Leve"),CONCATENATE("R",'[2]Mapa final'!$A$58),"")</f>
        <v/>
      </c>
      <c r="O42" s="241"/>
      <c r="P42" s="238" t="str">
        <f>IF(AND('[2]Mapa final'!$H$46="Muy Baja",'[2]Mapa final'!$L$46="Menor"),CONCATENATE("R",'[2]Mapa final'!$A$46),"")</f>
        <v/>
      </c>
      <c r="Q42" s="239"/>
      <c r="R42" s="252" t="str">
        <f>IF(AND('[2]Mapa final'!$H$52="Muy Baja",'[2]Mapa final'!$L$52="Menor"),CONCATENATE("R",'[2]Mapa final'!$A$52),"")</f>
        <v/>
      </c>
      <c r="S42" s="252"/>
      <c r="T42" s="252" t="str">
        <f>IF(AND('[2]Mapa final'!$H$58="Muy Baja",'[2]Mapa final'!$L$58="Menor"),CONCATENATE("R",'[2]Mapa final'!$A$58),"")</f>
        <v/>
      </c>
      <c r="U42" s="241"/>
      <c r="V42" s="206" t="str">
        <f>IF(AND('[2]Mapa final'!$H$46="Muy Baja",'[2]Mapa final'!$L$46="Moderado"),CONCATENATE("R",'[2]Mapa final'!$A$46),"")</f>
        <v/>
      </c>
      <c r="W42" s="207"/>
      <c r="X42" s="210" t="str">
        <f>IF(AND('[2]Mapa final'!$H$52="Muy Baja",'[2]Mapa final'!$L$52="Moderado"),CONCATENATE("R",'[2]Mapa final'!$A$52),"")</f>
        <v/>
      </c>
      <c r="Y42" s="210"/>
      <c r="Z42" s="210" t="str">
        <f>IF(AND('[2]Mapa final'!$H$58="Muy Baja",'[2]Mapa final'!$L$58="Moderado"),CONCATENATE("R",'[2]Mapa final'!$A$58),"")</f>
        <v/>
      </c>
      <c r="AA42" s="209"/>
      <c r="AB42" s="182" t="str">
        <f>IF(AND('[2]Mapa final'!$H$46="Muy Baja",'[2]Mapa final'!$L$46="Mayor"),CONCATENATE("R",'[2]Mapa final'!$A$46),"")</f>
        <v/>
      </c>
      <c r="AC42" s="183"/>
      <c r="AD42" s="186" t="str">
        <f>IF(AND('[2]Mapa final'!$H$52="Muy Baja",'[2]Mapa final'!$L$52="Mayor"),CONCATENATE("R",'[2]Mapa final'!$A$52),"")</f>
        <v/>
      </c>
      <c r="AE42" s="186"/>
      <c r="AF42" s="186" t="str">
        <f>IF(AND('[2]Mapa final'!$H$58="Muy Baja",'[2]Mapa final'!$L$58="Mayor"),CONCATENATE("R",'[2]Mapa final'!$A$58),"")</f>
        <v/>
      </c>
      <c r="AG42" s="185"/>
      <c r="AH42" s="189" t="str">
        <f>IF(AND('[2]Mapa final'!$H$46="Muy Baja",'[2]Mapa final'!$L$46="Catastrófico"),CONCATENATE("R",'[2]Mapa final'!$A$46),"")</f>
        <v/>
      </c>
      <c r="AI42" s="251"/>
      <c r="AJ42" s="190" t="str">
        <f>IF(AND('[2]Mapa final'!$H$52="Muy Baja",'[2]Mapa final'!$L$52="Catastrófico"),CONCATENATE("R",'[2]Mapa final'!$A$52),"")</f>
        <v/>
      </c>
      <c r="AK42" s="190"/>
      <c r="AL42" s="190" t="str">
        <f>IF(AND('[2]Mapa final'!$H$58="Muy Baja",'[2]Mapa final'!$L$58="Catastrófico"),CONCATENATE("R",'[2]Mapa final'!$A$58),"")</f>
        <v/>
      </c>
      <c r="AM42" s="192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</row>
    <row r="43" spans="1:80" ht="15.75" thickBot="1" x14ac:dyDescent="0.3">
      <c r="A43" s="15"/>
      <c r="B43" s="169"/>
      <c r="C43" s="169"/>
      <c r="D43" s="170"/>
      <c r="E43" s="171"/>
      <c r="F43" s="171"/>
      <c r="G43" s="171"/>
      <c r="H43" s="171"/>
      <c r="I43" s="171"/>
      <c r="J43" s="238"/>
      <c r="K43" s="239"/>
      <c r="L43" s="252"/>
      <c r="M43" s="252"/>
      <c r="N43" s="252"/>
      <c r="O43" s="241"/>
      <c r="P43" s="238"/>
      <c r="Q43" s="239"/>
      <c r="R43" s="252"/>
      <c r="S43" s="252"/>
      <c r="T43" s="252"/>
      <c r="U43" s="241"/>
      <c r="V43" s="206"/>
      <c r="W43" s="207"/>
      <c r="X43" s="210"/>
      <c r="Y43" s="210"/>
      <c r="Z43" s="210"/>
      <c r="AA43" s="209"/>
      <c r="AB43" s="182"/>
      <c r="AC43" s="183"/>
      <c r="AD43" s="186"/>
      <c r="AE43" s="186"/>
      <c r="AF43" s="186"/>
      <c r="AG43" s="185"/>
      <c r="AH43" s="189"/>
      <c r="AI43" s="251"/>
      <c r="AJ43" s="190"/>
      <c r="AK43" s="190"/>
      <c r="AL43" s="190"/>
      <c r="AM43" s="192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</row>
    <row r="44" spans="1:80" ht="15.75" thickBot="1" x14ac:dyDescent="0.3">
      <c r="A44" s="15"/>
      <c r="B44" s="169"/>
      <c r="C44" s="169"/>
      <c r="D44" s="170"/>
      <c r="E44" s="171"/>
      <c r="F44" s="171"/>
      <c r="G44" s="171"/>
      <c r="H44" s="171"/>
      <c r="I44" s="171"/>
      <c r="J44" s="238" t="str">
        <f>IF(AND('[2]Mapa final'!$H$64="Muy Baja",'[2]Mapa final'!$L$64="Leve"),CONCATENATE("R",'[2]Mapa final'!$A$64),"")</f>
        <v/>
      </c>
      <c r="K44" s="239"/>
      <c r="L44" s="252" t="str">
        <f>IF(AND('[2]Mapa final'!$H$70="Muy Baja",'[2]Mapa final'!$L$70="Leve"),CONCATENATE("R",'[2]Mapa final'!$A$70),"")</f>
        <v/>
      </c>
      <c r="M44" s="252"/>
      <c r="N44" s="252" t="str">
        <f>IF(AND('[2]Mapa final'!$H$76="Muy Baja",'[2]Mapa final'!$L$76="Leve"),CONCATENATE("R",'[2]Mapa final'!$A$76),"")</f>
        <v/>
      </c>
      <c r="O44" s="241"/>
      <c r="P44" s="238" t="str">
        <f>IF(AND('[2]Mapa final'!$H$64="Muy Baja",'[2]Mapa final'!$L$64="Menor"),CONCATENATE("R",'[2]Mapa final'!$A$64),"")</f>
        <v/>
      </c>
      <c r="Q44" s="239"/>
      <c r="R44" s="252" t="str">
        <f>IF(AND('[2]Mapa final'!$H$70="Muy Baja",'[2]Mapa final'!$L$70="Menor"),CONCATENATE("R",'[2]Mapa final'!$A$70),"")</f>
        <v/>
      </c>
      <c r="S44" s="252"/>
      <c r="T44" s="252" t="str">
        <f>IF(AND('[2]Mapa final'!$H$76="Muy Baja",'[2]Mapa final'!$L$76="Menor"),CONCATENATE("R",'[2]Mapa final'!$A$76),"")</f>
        <v/>
      </c>
      <c r="U44" s="241"/>
      <c r="V44" s="206" t="str">
        <f>IF(AND('[2]Mapa final'!$H$64="Muy Baja",'[2]Mapa final'!$L$64="Moderado"),CONCATENATE("R",'[2]Mapa final'!$A$64),"")</f>
        <v/>
      </c>
      <c r="W44" s="207"/>
      <c r="X44" s="210" t="str">
        <f>IF(AND('[2]Mapa final'!$H$70="Muy Baja",'[2]Mapa final'!$L$70="Moderado"),CONCATENATE("R",'[2]Mapa final'!$A$70),"")</f>
        <v/>
      </c>
      <c r="Y44" s="210"/>
      <c r="Z44" s="210" t="str">
        <f>IF(AND('[2]Mapa final'!$H$76="Muy Baja",'[2]Mapa final'!$L$76="Moderado"),CONCATENATE("R",'[2]Mapa final'!$A$76),"")</f>
        <v/>
      </c>
      <c r="AA44" s="209"/>
      <c r="AB44" s="182" t="str">
        <f>IF(AND('[2]Mapa final'!$H$64="Muy Baja",'[2]Mapa final'!$L$64="Mayor"),CONCATENATE("R",'[2]Mapa final'!$A$64),"")</f>
        <v/>
      </c>
      <c r="AC44" s="183"/>
      <c r="AD44" s="186" t="str">
        <f>IF(AND('[2]Mapa final'!$H$70="Muy Baja",'[2]Mapa final'!$L$70="Mayor"),CONCATENATE("R",'[2]Mapa final'!$A$70),"")</f>
        <v/>
      </c>
      <c r="AE44" s="186"/>
      <c r="AF44" s="186" t="str">
        <f>IF(AND('[2]Mapa final'!$H$76="Muy Baja",'[2]Mapa final'!$L$76="Mayor"),CONCATENATE("R",'[2]Mapa final'!$A$76),"")</f>
        <v/>
      </c>
      <c r="AG44" s="185"/>
      <c r="AH44" s="189" t="str">
        <f>IF(AND('[2]Mapa final'!$H$64="Muy Baja",'[2]Mapa final'!$L$64="Catastrófico"),CONCATENATE("R",'[2]Mapa final'!$A$64),"")</f>
        <v/>
      </c>
      <c r="AI44" s="251"/>
      <c r="AJ44" s="190" t="str">
        <f>IF(AND('[2]Mapa final'!$H$70="Muy Baja",'[2]Mapa final'!$L$70="Catastrófico"),CONCATENATE("R",'[2]Mapa final'!$A$70),"")</f>
        <v/>
      </c>
      <c r="AK44" s="190"/>
      <c r="AL44" s="190" t="str">
        <f>IF(AND('[2]Mapa final'!$H$76="Muy Baja",'[2]Mapa final'!$L$76="Catastrófico"),CONCATENATE("R",'[2]Mapa final'!$A$76),"")</f>
        <v/>
      </c>
      <c r="AM44" s="192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</row>
    <row r="45" spans="1:80" ht="15.75" thickBot="1" x14ac:dyDescent="0.3">
      <c r="A45" s="15"/>
      <c r="B45" s="169"/>
      <c r="C45" s="169"/>
      <c r="D45" s="170"/>
      <c r="E45" s="171"/>
      <c r="F45" s="171"/>
      <c r="G45" s="171"/>
      <c r="H45" s="171"/>
      <c r="I45" s="171"/>
      <c r="J45" s="261"/>
      <c r="K45" s="262"/>
      <c r="L45" s="262"/>
      <c r="M45" s="262"/>
      <c r="N45" s="262"/>
      <c r="O45" s="263"/>
      <c r="P45" s="261"/>
      <c r="Q45" s="262"/>
      <c r="R45" s="262"/>
      <c r="S45" s="262"/>
      <c r="T45" s="262"/>
      <c r="U45" s="263"/>
      <c r="V45" s="224"/>
      <c r="W45" s="225"/>
      <c r="X45" s="225"/>
      <c r="Y45" s="225"/>
      <c r="Z45" s="225"/>
      <c r="AA45" s="226"/>
      <c r="AB45" s="221"/>
      <c r="AC45" s="222"/>
      <c r="AD45" s="222"/>
      <c r="AE45" s="222"/>
      <c r="AF45" s="222"/>
      <c r="AG45" s="223"/>
      <c r="AH45" s="211"/>
      <c r="AI45" s="202"/>
      <c r="AJ45" s="202"/>
      <c r="AK45" s="202"/>
      <c r="AL45" s="202"/>
      <c r="AM45" s="203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</row>
    <row r="46" spans="1:80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71" t="s">
        <v>128</v>
      </c>
      <c r="K46" s="253"/>
      <c r="L46" s="253"/>
      <c r="M46" s="253"/>
      <c r="N46" s="253"/>
      <c r="O46" s="254"/>
      <c r="P46" s="171" t="s">
        <v>129</v>
      </c>
      <c r="Q46" s="172"/>
      <c r="R46" s="172"/>
      <c r="S46" s="172"/>
      <c r="T46" s="172"/>
      <c r="U46" s="173"/>
      <c r="V46" s="171" t="s">
        <v>130</v>
      </c>
      <c r="W46" s="172"/>
      <c r="X46" s="172"/>
      <c r="Y46" s="172"/>
      <c r="Z46" s="172"/>
      <c r="AA46" s="173"/>
      <c r="AB46" s="171" t="s">
        <v>131</v>
      </c>
      <c r="AC46" s="253"/>
      <c r="AD46" s="172"/>
      <c r="AE46" s="172"/>
      <c r="AF46" s="172"/>
      <c r="AG46" s="173"/>
      <c r="AH46" s="171" t="s">
        <v>132</v>
      </c>
      <c r="AI46" s="172"/>
      <c r="AJ46" s="172"/>
      <c r="AK46" s="172"/>
      <c r="AL46" s="172"/>
      <c r="AM46" s="173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</row>
    <row r="47" spans="1:80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255"/>
      <c r="K47" s="256"/>
      <c r="L47" s="256"/>
      <c r="M47" s="256"/>
      <c r="N47" s="256"/>
      <c r="O47" s="257"/>
      <c r="P47" s="174"/>
      <c r="Q47" s="175"/>
      <c r="R47" s="175"/>
      <c r="S47" s="175"/>
      <c r="T47" s="175"/>
      <c r="U47" s="176"/>
      <c r="V47" s="174"/>
      <c r="W47" s="175"/>
      <c r="X47" s="175"/>
      <c r="Y47" s="175"/>
      <c r="Z47" s="175"/>
      <c r="AA47" s="176"/>
      <c r="AB47" s="174"/>
      <c r="AC47" s="175"/>
      <c r="AD47" s="175"/>
      <c r="AE47" s="175"/>
      <c r="AF47" s="175"/>
      <c r="AG47" s="176"/>
      <c r="AH47" s="174"/>
      <c r="AI47" s="175"/>
      <c r="AJ47" s="175"/>
      <c r="AK47" s="175"/>
      <c r="AL47" s="175"/>
      <c r="AM47" s="176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</row>
    <row r="48" spans="1:80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255"/>
      <c r="K48" s="256"/>
      <c r="L48" s="256"/>
      <c r="M48" s="256"/>
      <c r="N48" s="256"/>
      <c r="O48" s="257"/>
      <c r="P48" s="174"/>
      <c r="Q48" s="175"/>
      <c r="R48" s="175"/>
      <c r="S48" s="175"/>
      <c r="T48" s="175"/>
      <c r="U48" s="176"/>
      <c r="V48" s="174"/>
      <c r="W48" s="175"/>
      <c r="X48" s="175"/>
      <c r="Y48" s="175"/>
      <c r="Z48" s="175"/>
      <c r="AA48" s="176"/>
      <c r="AB48" s="174"/>
      <c r="AC48" s="175"/>
      <c r="AD48" s="175"/>
      <c r="AE48" s="175"/>
      <c r="AF48" s="175"/>
      <c r="AG48" s="176"/>
      <c r="AH48" s="174"/>
      <c r="AI48" s="175"/>
      <c r="AJ48" s="175"/>
      <c r="AK48" s="175"/>
      <c r="AL48" s="175"/>
      <c r="AM48" s="176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</row>
    <row r="49" spans="1:80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255"/>
      <c r="K49" s="256"/>
      <c r="L49" s="256"/>
      <c r="M49" s="256"/>
      <c r="N49" s="256"/>
      <c r="O49" s="257"/>
      <c r="P49" s="174"/>
      <c r="Q49" s="175"/>
      <c r="R49" s="175"/>
      <c r="S49" s="175"/>
      <c r="T49" s="175"/>
      <c r="U49" s="176"/>
      <c r="V49" s="174"/>
      <c r="W49" s="175"/>
      <c r="X49" s="175"/>
      <c r="Y49" s="175"/>
      <c r="Z49" s="175"/>
      <c r="AA49" s="176"/>
      <c r="AB49" s="174"/>
      <c r="AC49" s="175"/>
      <c r="AD49" s="175"/>
      <c r="AE49" s="175"/>
      <c r="AF49" s="175"/>
      <c r="AG49" s="176"/>
      <c r="AH49" s="174"/>
      <c r="AI49" s="175"/>
      <c r="AJ49" s="175"/>
      <c r="AK49" s="175"/>
      <c r="AL49" s="175"/>
      <c r="AM49" s="176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</row>
    <row r="50" spans="1:80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255"/>
      <c r="K50" s="256"/>
      <c r="L50" s="256"/>
      <c r="M50" s="256"/>
      <c r="N50" s="256"/>
      <c r="O50" s="257"/>
      <c r="P50" s="174"/>
      <c r="Q50" s="175"/>
      <c r="R50" s="175"/>
      <c r="S50" s="175"/>
      <c r="T50" s="175"/>
      <c r="U50" s="176"/>
      <c r="V50" s="174"/>
      <c r="W50" s="175"/>
      <c r="X50" s="175"/>
      <c r="Y50" s="175"/>
      <c r="Z50" s="175"/>
      <c r="AA50" s="176"/>
      <c r="AB50" s="174"/>
      <c r="AC50" s="175"/>
      <c r="AD50" s="175"/>
      <c r="AE50" s="175"/>
      <c r="AF50" s="175"/>
      <c r="AG50" s="176"/>
      <c r="AH50" s="174"/>
      <c r="AI50" s="175"/>
      <c r="AJ50" s="175"/>
      <c r="AK50" s="175"/>
      <c r="AL50" s="175"/>
      <c r="AM50" s="176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</row>
    <row r="51" spans="1:80" ht="15.75" thickBot="1" x14ac:dyDescent="0.3">
      <c r="A51" s="15"/>
      <c r="B51" s="15"/>
      <c r="C51" s="15"/>
      <c r="D51" s="15"/>
      <c r="E51" s="15"/>
      <c r="F51" s="15"/>
      <c r="G51" s="15"/>
      <c r="H51" s="15"/>
      <c r="I51" s="15"/>
      <c r="J51" s="258"/>
      <c r="K51" s="259"/>
      <c r="L51" s="259"/>
      <c r="M51" s="259"/>
      <c r="N51" s="259"/>
      <c r="O51" s="260"/>
      <c r="P51" s="177"/>
      <c r="Q51" s="178"/>
      <c r="R51" s="178"/>
      <c r="S51" s="178"/>
      <c r="T51" s="178"/>
      <c r="U51" s="179"/>
      <c r="V51" s="177"/>
      <c r="W51" s="178"/>
      <c r="X51" s="178"/>
      <c r="Y51" s="178"/>
      <c r="Z51" s="178"/>
      <c r="AA51" s="179"/>
      <c r="AB51" s="177"/>
      <c r="AC51" s="178"/>
      <c r="AD51" s="178"/>
      <c r="AE51" s="178"/>
      <c r="AF51" s="178"/>
      <c r="AG51" s="179"/>
      <c r="AH51" s="177"/>
      <c r="AI51" s="178"/>
      <c r="AJ51" s="178"/>
      <c r="AK51" s="178"/>
      <c r="AL51" s="178"/>
      <c r="AM51" s="179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</row>
    <row r="52" spans="1:80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</row>
    <row r="53" spans="1:80" ht="15" customHeight="1" x14ac:dyDescent="0.25">
      <c r="A53" s="15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</row>
    <row r="54" spans="1:80" ht="15" customHeight="1" x14ac:dyDescent="0.25">
      <c r="A54" s="15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</row>
    <row r="55" spans="1:80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</row>
    <row r="56" spans="1:80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</row>
    <row r="57" spans="1:80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</row>
    <row r="58" spans="1:80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</row>
    <row r="59" spans="1:80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</row>
    <row r="60" spans="1:80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</row>
    <row r="61" spans="1:80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</row>
    <row r="62" spans="1:80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</row>
    <row r="63" spans="1:80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</row>
    <row r="64" spans="1:80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</row>
    <row r="65" spans="1:80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</row>
    <row r="66" spans="1:80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</row>
    <row r="67" spans="1:80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</row>
    <row r="68" spans="1:80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</row>
    <row r="69" spans="1:80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</row>
    <row r="70" spans="1:80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</row>
    <row r="71" spans="1:80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</row>
    <row r="72" spans="1:80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</row>
    <row r="73" spans="1:80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</row>
    <row r="74" spans="1:80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</row>
    <row r="75" spans="1:80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</row>
    <row r="76" spans="1:80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</row>
    <row r="77" spans="1:80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</row>
    <row r="78" spans="1:80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</row>
    <row r="79" spans="1:80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</row>
    <row r="80" spans="1:80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</row>
    <row r="81" spans="1:63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</row>
    <row r="82" spans="1:63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</row>
    <row r="83" spans="1:63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</row>
    <row r="84" spans="1:63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</row>
    <row r="85" spans="1:63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</row>
    <row r="86" spans="1:63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</row>
    <row r="87" spans="1:63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</row>
    <row r="88" spans="1:63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</row>
    <row r="89" spans="1:63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</row>
    <row r="90" spans="1:63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</row>
    <row r="91" spans="1:63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</row>
    <row r="92" spans="1:63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</row>
    <row r="93" spans="1:63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</row>
    <row r="94" spans="1:63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</row>
    <row r="95" spans="1:63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</row>
    <row r="96" spans="1:63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</row>
    <row r="97" spans="1:63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</row>
    <row r="98" spans="1:63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</row>
    <row r="99" spans="1:63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</row>
    <row r="100" spans="1:63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</row>
    <row r="101" spans="1:63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</row>
    <row r="102" spans="1:63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</row>
    <row r="103" spans="1:63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</row>
    <row r="104" spans="1:63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</row>
    <row r="105" spans="1:63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</row>
    <row r="106" spans="1:63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</row>
    <row r="107" spans="1:63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</row>
    <row r="108" spans="1:63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</row>
    <row r="109" spans="1:63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</row>
    <row r="110" spans="1:63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</row>
    <row r="111" spans="1:63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</row>
    <row r="112" spans="1:63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</row>
    <row r="113" spans="1:63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</row>
    <row r="114" spans="1:63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</row>
    <row r="115" spans="1:63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</row>
    <row r="116" spans="1:63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</row>
    <row r="117" spans="1:63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</row>
    <row r="118" spans="1:63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</row>
    <row r="119" spans="1:63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</row>
    <row r="120" spans="1:63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</row>
    <row r="121" spans="1:63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</row>
    <row r="122" spans="1:63" x14ac:dyDescent="0.25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</row>
    <row r="123" spans="1:63" x14ac:dyDescent="0.25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</row>
    <row r="124" spans="1:63" x14ac:dyDescent="0.25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</row>
    <row r="125" spans="1:63" x14ac:dyDescent="0.25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</row>
    <row r="126" spans="1:63" x14ac:dyDescent="0.25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</row>
    <row r="127" spans="1:63" x14ac:dyDescent="0.25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</row>
    <row r="128" spans="1:63" x14ac:dyDescent="0.25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</row>
    <row r="129" spans="2:63" x14ac:dyDescent="0.25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</row>
    <row r="130" spans="2:63" x14ac:dyDescent="0.25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</row>
    <row r="131" spans="2:63" x14ac:dyDescent="0.25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</row>
    <row r="132" spans="2:63" x14ac:dyDescent="0.25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</row>
    <row r="133" spans="2:63" x14ac:dyDescent="0.25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</row>
    <row r="134" spans="2:63" x14ac:dyDescent="0.25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</row>
    <row r="135" spans="2:63" x14ac:dyDescent="0.25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</row>
    <row r="136" spans="2:63" x14ac:dyDescent="0.25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</row>
    <row r="137" spans="2:63" x14ac:dyDescent="0.25">
      <c r="B137" s="15"/>
      <c r="C137" s="15"/>
      <c r="D137" s="15"/>
      <c r="E137" s="15"/>
      <c r="F137" s="15"/>
      <c r="G137" s="15"/>
      <c r="H137" s="15"/>
      <c r="I137" s="15"/>
    </row>
    <row r="138" spans="2:63" x14ac:dyDescent="0.25">
      <c r="B138" s="15"/>
      <c r="C138" s="15"/>
      <c r="D138" s="15"/>
      <c r="E138" s="15"/>
      <c r="F138" s="15"/>
      <c r="G138" s="15"/>
      <c r="H138" s="15"/>
      <c r="I138" s="15"/>
    </row>
    <row r="139" spans="2:63" x14ac:dyDescent="0.25">
      <c r="B139" s="15"/>
      <c r="C139" s="15"/>
      <c r="D139" s="15"/>
      <c r="E139" s="15"/>
      <c r="F139" s="15"/>
      <c r="G139" s="15"/>
      <c r="H139" s="15"/>
      <c r="I139" s="15"/>
    </row>
    <row r="140" spans="2:63" x14ac:dyDescent="0.25">
      <c r="B140" s="15"/>
      <c r="C140" s="15"/>
      <c r="D140" s="15"/>
      <c r="E140" s="15"/>
      <c r="F140" s="15"/>
      <c r="G140" s="15"/>
      <c r="H140" s="15"/>
      <c r="I140" s="15"/>
    </row>
  </sheetData>
  <mergeCells count="317">
    <mergeCell ref="N44:O45"/>
    <mergeCell ref="L44:M45"/>
    <mergeCell ref="J44:K45"/>
    <mergeCell ref="N34:O35"/>
    <mergeCell ref="L34:M35"/>
    <mergeCell ref="J34:K35"/>
    <mergeCell ref="N38:O39"/>
    <mergeCell ref="L38:M39"/>
    <mergeCell ref="J38:K39"/>
    <mergeCell ref="N24:O25"/>
    <mergeCell ref="L24:M25"/>
    <mergeCell ref="J24:K25"/>
    <mergeCell ref="N26:O27"/>
    <mergeCell ref="L26:M27"/>
    <mergeCell ref="J26:K27"/>
    <mergeCell ref="J40:K41"/>
    <mergeCell ref="N42:O43"/>
    <mergeCell ref="L42:M43"/>
    <mergeCell ref="J42:K43"/>
    <mergeCell ref="N16:O17"/>
    <mergeCell ref="L16:M17"/>
    <mergeCell ref="J16:K17"/>
    <mergeCell ref="N18:O19"/>
    <mergeCell ref="L18:M19"/>
    <mergeCell ref="J18:K19"/>
    <mergeCell ref="E38:I45"/>
    <mergeCell ref="N8:O9"/>
    <mergeCell ref="L8:M9"/>
    <mergeCell ref="J8:K9"/>
    <mergeCell ref="N10:O11"/>
    <mergeCell ref="L10:M11"/>
    <mergeCell ref="J10:K11"/>
    <mergeCell ref="N12:O13"/>
    <mergeCell ref="L12:M13"/>
    <mergeCell ref="J12:K13"/>
    <mergeCell ref="J36:K37"/>
    <mergeCell ref="L36:M37"/>
    <mergeCell ref="N36:O37"/>
    <mergeCell ref="N28:O29"/>
    <mergeCell ref="L28:M29"/>
    <mergeCell ref="J28:K29"/>
    <mergeCell ref="N32:O33"/>
    <mergeCell ref="L32:M33"/>
    <mergeCell ref="J46:O51"/>
    <mergeCell ref="P46:U51"/>
    <mergeCell ref="V46:AA51"/>
    <mergeCell ref="AB46:AG51"/>
    <mergeCell ref="AH46:AM51"/>
    <mergeCell ref="T38:U39"/>
    <mergeCell ref="R38:S39"/>
    <mergeCell ref="P38:Q39"/>
    <mergeCell ref="N40:O41"/>
    <mergeCell ref="L40:M41"/>
    <mergeCell ref="AB44:AC45"/>
    <mergeCell ref="AD44:AE45"/>
    <mergeCell ref="AF44:AG45"/>
    <mergeCell ref="AH44:AI45"/>
    <mergeCell ref="AJ44:AK45"/>
    <mergeCell ref="AL44:AM45"/>
    <mergeCell ref="AL42:AM43"/>
    <mergeCell ref="P44:Q45"/>
    <mergeCell ref="R44:S45"/>
    <mergeCell ref="T44:U45"/>
    <mergeCell ref="V44:W45"/>
    <mergeCell ref="X44:Y45"/>
    <mergeCell ref="Z44:AA45"/>
    <mergeCell ref="Z42:AA43"/>
    <mergeCell ref="AB42:AC43"/>
    <mergeCell ref="AD42:AE43"/>
    <mergeCell ref="AF42:AG43"/>
    <mergeCell ref="AH42:AI43"/>
    <mergeCell ref="AJ42:AK43"/>
    <mergeCell ref="AJ40:AK41"/>
    <mergeCell ref="AL40:AM41"/>
    <mergeCell ref="P42:Q43"/>
    <mergeCell ref="R42:S43"/>
    <mergeCell ref="T42:U43"/>
    <mergeCell ref="V42:W43"/>
    <mergeCell ref="X42:Y43"/>
    <mergeCell ref="X40:Y41"/>
    <mergeCell ref="Z40:AA41"/>
    <mergeCell ref="AB40:AC41"/>
    <mergeCell ref="AD40:AE41"/>
    <mergeCell ref="AF40:AG41"/>
    <mergeCell ref="AH40:AI41"/>
    <mergeCell ref="AH38:AI39"/>
    <mergeCell ref="AJ38:AK39"/>
    <mergeCell ref="AL38:AM39"/>
    <mergeCell ref="P40:Q41"/>
    <mergeCell ref="R40:S41"/>
    <mergeCell ref="T40:U41"/>
    <mergeCell ref="V40:W41"/>
    <mergeCell ref="V38:W39"/>
    <mergeCell ref="X38:Y39"/>
    <mergeCell ref="Z38:AA39"/>
    <mergeCell ref="AB38:AC39"/>
    <mergeCell ref="AD38:AE39"/>
    <mergeCell ref="AF38:AG39"/>
    <mergeCell ref="AL34:AM35"/>
    <mergeCell ref="AH36:AI37"/>
    <mergeCell ref="AJ36:AK37"/>
    <mergeCell ref="AL36:AM37"/>
    <mergeCell ref="V36:W37"/>
    <mergeCell ref="X36:Y37"/>
    <mergeCell ref="Z36:AA37"/>
    <mergeCell ref="AB36:AC37"/>
    <mergeCell ref="AD36:AE37"/>
    <mergeCell ref="AF36:AG37"/>
    <mergeCell ref="AH32:AI33"/>
    <mergeCell ref="AJ32:AK33"/>
    <mergeCell ref="P36:Q37"/>
    <mergeCell ref="R36:S37"/>
    <mergeCell ref="T36:U37"/>
    <mergeCell ref="AB34:AC35"/>
    <mergeCell ref="AD34:AE35"/>
    <mergeCell ref="AF34:AG35"/>
    <mergeCell ref="AH34:AI35"/>
    <mergeCell ref="AJ34:AK35"/>
    <mergeCell ref="AL30:AM31"/>
    <mergeCell ref="AO30:AT37"/>
    <mergeCell ref="P32:Q33"/>
    <mergeCell ref="R32:S33"/>
    <mergeCell ref="T32:U33"/>
    <mergeCell ref="V32:W33"/>
    <mergeCell ref="X32:Y33"/>
    <mergeCell ref="Z30:AA31"/>
    <mergeCell ref="AB30:AC31"/>
    <mergeCell ref="AD30:AE31"/>
    <mergeCell ref="AF30:AG31"/>
    <mergeCell ref="AH30:AI31"/>
    <mergeCell ref="AJ30:AK31"/>
    <mergeCell ref="AL32:AM33"/>
    <mergeCell ref="P34:Q35"/>
    <mergeCell ref="R34:S35"/>
    <mergeCell ref="T34:U35"/>
    <mergeCell ref="V34:W35"/>
    <mergeCell ref="X34:Y35"/>
    <mergeCell ref="Z34:AA35"/>
    <mergeCell ref="Z32:AA33"/>
    <mergeCell ref="AB32:AC33"/>
    <mergeCell ref="AD32:AE33"/>
    <mergeCell ref="AF32:AG33"/>
    <mergeCell ref="E30:I37"/>
    <mergeCell ref="J30:K31"/>
    <mergeCell ref="L30:M31"/>
    <mergeCell ref="N30:O31"/>
    <mergeCell ref="P30:Q31"/>
    <mergeCell ref="R30:S31"/>
    <mergeCell ref="T30:U31"/>
    <mergeCell ref="V30:W31"/>
    <mergeCell ref="X30:Y31"/>
    <mergeCell ref="J32:K33"/>
    <mergeCell ref="AF24:AG25"/>
    <mergeCell ref="AJ26:AK27"/>
    <mergeCell ref="AL26:AM27"/>
    <mergeCell ref="P28:Q29"/>
    <mergeCell ref="R28:S29"/>
    <mergeCell ref="T28:U29"/>
    <mergeCell ref="V28:W29"/>
    <mergeCell ref="X28:Y29"/>
    <mergeCell ref="X26:Y27"/>
    <mergeCell ref="Z26:AA27"/>
    <mergeCell ref="AB26:AC27"/>
    <mergeCell ref="AD26:AE27"/>
    <mergeCell ref="AF26:AG27"/>
    <mergeCell ref="AH26:AI27"/>
    <mergeCell ref="AL28:AM29"/>
    <mergeCell ref="Z28:AA29"/>
    <mergeCell ref="AB28:AC29"/>
    <mergeCell ref="AD28:AE29"/>
    <mergeCell ref="AF28:AG29"/>
    <mergeCell ref="AH28:AI29"/>
    <mergeCell ref="AJ28:AK29"/>
    <mergeCell ref="AJ22:AK23"/>
    <mergeCell ref="AL22:AM23"/>
    <mergeCell ref="AO22:AT29"/>
    <mergeCell ref="P24:Q25"/>
    <mergeCell ref="R24:S25"/>
    <mergeCell ref="T24:U25"/>
    <mergeCell ref="V22:W23"/>
    <mergeCell ref="X22:Y23"/>
    <mergeCell ref="Z22:AA23"/>
    <mergeCell ref="AB22:AC23"/>
    <mergeCell ref="AD22:AE23"/>
    <mergeCell ref="AF22:AG23"/>
    <mergeCell ref="AH24:AI25"/>
    <mergeCell ref="AJ24:AK25"/>
    <mergeCell ref="AL24:AM25"/>
    <mergeCell ref="P26:Q27"/>
    <mergeCell ref="R26:S27"/>
    <mergeCell ref="T26:U27"/>
    <mergeCell ref="V26:W27"/>
    <mergeCell ref="V24:W25"/>
    <mergeCell ref="X24:Y25"/>
    <mergeCell ref="Z24:AA25"/>
    <mergeCell ref="AB24:AC25"/>
    <mergeCell ref="AD24:AE25"/>
    <mergeCell ref="AJ16:AK17"/>
    <mergeCell ref="AH20:AI21"/>
    <mergeCell ref="AJ20:AK21"/>
    <mergeCell ref="AL20:AM21"/>
    <mergeCell ref="E22:I29"/>
    <mergeCell ref="J22:K23"/>
    <mergeCell ref="L22:M23"/>
    <mergeCell ref="N22:O23"/>
    <mergeCell ref="P22:Q23"/>
    <mergeCell ref="R22:S23"/>
    <mergeCell ref="T22:U23"/>
    <mergeCell ref="V20:W21"/>
    <mergeCell ref="X20:Y21"/>
    <mergeCell ref="Z20:AA21"/>
    <mergeCell ref="AB20:AC21"/>
    <mergeCell ref="AD20:AE21"/>
    <mergeCell ref="AF20:AG21"/>
    <mergeCell ref="J20:K21"/>
    <mergeCell ref="L20:M21"/>
    <mergeCell ref="N20:O21"/>
    <mergeCell ref="P20:Q21"/>
    <mergeCell ref="R20:S21"/>
    <mergeCell ref="T20:U21"/>
    <mergeCell ref="AH22:AI23"/>
    <mergeCell ref="AO14:AT21"/>
    <mergeCell ref="P16:Q17"/>
    <mergeCell ref="R16:S17"/>
    <mergeCell ref="T16:U17"/>
    <mergeCell ref="V16:W17"/>
    <mergeCell ref="X16:Y17"/>
    <mergeCell ref="Z14:AA15"/>
    <mergeCell ref="AB14:AC15"/>
    <mergeCell ref="AD14:AE15"/>
    <mergeCell ref="AF14:AG15"/>
    <mergeCell ref="AH14:AI15"/>
    <mergeCell ref="AJ14:AK15"/>
    <mergeCell ref="AB18:AC19"/>
    <mergeCell ref="AD18:AE19"/>
    <mergeCell ref="AF18:AG19"/>
    <mergeCell ref="AH18:AI19"/>
    <mergeCell ref="AJ18:AK19"/>
    <mergeCell ref="AL18:AM19"/>
    <mergeCell ref="AL16:AM17"/>
    <mergeCell ref="P18:Q19"/>
    <mergeCell ref="R18:S19"/>
    <mergeCell ref="T18:U19"/>
    <mergeCell ref="V18:W19"/>
    <mergeCell ref="X18:Y19"/>
    <mergeCell ref="AH10:AI11"/>
    <mergeCell ref="AL12:AM13"/>
    <mergeCell ref="E14:I21"/>
    <mergeCell ref="J14:K15"/>
    <mergeCell ref="L14:M15"/>
    <mergeCell ref="N14:O15"/>
    <mergeCell ref="P14:Q15"/>
    <mergeCell ref="R14:S15"/>
    <mergeCell ref="T14:U15"/>
    <mergeCell ref="V14:W15"/>
    <mergeCell ref="X14:Y15"/>
    <mergeCell ref="Z12:AA13"/>
    <mergeCell ref="AB12:AC13"/>
    <mergeCell ref="AD12:AE13"/>
    <mergeCell ref="AF12:AG13"/>
    <mergeCell ref="AH12:AI13"/>
    <mergeCell ref="AJ12:AK13"/>
    <mergeCell ref="AL14:AM15"/>
    <mergeCell ref="Z18:AA19"/>
    <mergeCell ref="Z16:AA17"/>
    <mergeCell ref="AB16:AC17"/>
    <mergeCell ref="AD16:AE17"/>
    <mergeCell ref="AF16:AG17"/>
    <mergeCell ref="AH16:AI17"/>
    <mergeCell ref="AO6:AT13"/>
    <mergeCell ref="P8:Q9"/>
    <mergeCell ref="R8:S9"/>
    <mergeCell ref="T8:U9"/>
    <mergeCell ref="V6:W7"/>
    <mergeCell ref="X6:Y7"/>
    <mergeCell ref="Z6:AA7"/>
    <mergeCell ref="AB6:AC7"/>
    <mergeCell ref="AD6:AE7"/>
    <mergeCell ref="AF6:AG7"/>
    <mergeCell ref="AH8:AI9"/>
    <mergeCell ref="AJ8:AK9"/>
    <mergeCell ref="AL8:AM9"/>
    <mergeCell ref="P10:Q11"/>
    <mergeCell ref="R10:S11"/>
    <mergeCell ref="T10:U11"/>
    <mergeCell ref="V10:W11"/>
    <mergeCell ref="V8:W9"/>
    <mergeCell ref="X8:Y9"/>
    <mergeCell ref="Z8:AA9"/>
    <mergeCell ref="AB8:AC9"/>
    <mergeCell ref="AD8:AE9"/>
    <mergeCell ref="AF8:AG9"/>
    <mergeCell ref="AJ10:AK11"/>
    <mergeCell ref="B2:I4"/>
    <mergeCell ref="J2:AM4"/>
    <mergeCell ref="B6:D45"/>
    <mergeCell ref="E6:I13"/>
    <mergeCell ref="J6:K7"/>
    <mergeCell ref="L6:M7"/>
    <mergeCell ref="N6:O7"/>
    <mergeCell ref="P6:Q7"/>
    <mergeCell ref="R6:S7"/>
    <mergeCell ref="T6:U7"/>
    <mergeCell ref="AH6:AI7"/>
    <mergeCell ref="AJ6:AK7"/>
    <mergeCell ref="AL6:AM7"/>
    <mergeCell ref="AL10:AM11"/>
    <mergeCell ref="P12:Q13"/>
    <mergeCell ref="R12:S13"/>
    <mergeCell ref="T12:U13"/>
    <mergeCell ref="V12:W13"/>
    <mergeCell ref="X12:Y13"/>
    <mergeCell ref="X10:Y11"/>
    <mergeCell ref="Z10:AA11"/>
    <mergeCell ref="AB10:AC11"/>
    <mergeCell ref="AD10:AE11"/>
    <mergeCell ref="AF10:AG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14C23-53A1-4B27-BD13-C021D71356BA}">
  <sheetPr>
    <tabColor rgb="FFFFC000"/>
  </sheetPr>
  <dimension ref="A1:R352"/>
  <sheetViews>
    <sheetView zoomScaleNormal="100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C21" sqref="C21"/>
    </sheetView>
  </sheetViews>
  <sheetFormatPr baseColWidth="10" defaultRowHeight="15" x14ac:dyDescent="0.25"/>
  <cols>
    <col min="1" max="1" width="28.28515625" style="74" customWidth="1"/>
    <col min="2" max="2" width="20.5703125" style="74" bestFit="1" customWidth="1"/>
    <col min="3" max="3" width="21.140625" style="74" customWidth="1"/>
    <col min="4" max="4" width="22.28515625" style="74" customWidth="1"/>
    <col min="5" max="5" width="25" style="74" customWidth="1"/>
    <col min="6" max="6" width="27.5703125" style="74" customWidth="1"/>
    <col min="7" max="7" width="26.85546875" style="74" customWidth="1"/>
    <col min="8" max="8" width="23.5703125" style="74" bestFit="1" customWidth="1"/>
  </cols>
  <sheetData>
    <row r="1" spans="1:8" s="70" customFormat="1" ht="60" x14ac:dyDescent="0.8">
      <c r="A1" s="68" t="s">
        <v>242</v>
      </c>
      <c r="B1" s="69"/>
      <c r="C1" s="69"/>
      <c r="D1" s="69"/>
      <c r="E1" s="69"/>
      <c r="F1" s="69"/>
      <c r="G1" s="69"/>
      <c r="H1" s="69"/>
    </row>
    <row r="2" spans="1:8" x14ac:dyDescent="0.25">
      <c r="A2" s="71"/>
      <c r="B2" s="71"/>
      <c r="C2" s="71"/>
      <c r="D2" s="71"/>
      <c r="E2" s="71"/>
      <c r="F2" s="71"/>
      <c r="G2" s="71"/>
      <c r="H2" s="71"/>
    </row>
    <row r="3" spans="1:8" s="73" customFormat="1" ht="25.5" x14ac:dyDescent="0.25">
      <c r="A3" s="72" t="s">
        <v>243</v>
      </c>
      <c r="B3" s="72" t="s">
        <v>244</v>
      </c>
      <c r="C3" s="72" t="s">
        <v>245</v>
      </c>
      <c r="D3" s="72" t="s">
        <v>246</v>
      </c>
      <c r="E3" s="72" t="s">
        <v>247</v>
      </c>
      <c r="F3" s="72" t="s">
        <v>248</v>
      </c>
      <c r="G3" s="72" t="s">
        <v>249</v>
      </c>
      <c r="H3" s="72" t="s">
        <v>250</v>
      </c>
    </row>
    <row r="4" spans="1:8" x14ac:dyDescent="0.25">
      <c r="A4" s="74" t="s">
        <v>251</v>
      </c>
      <c r="B4" s="74" t="s">
        <v>252</v>
      </c>
    </row>
    <row r="332" spans="1:18" x14ac:dyDescent="0.25">
      <c r="A332" s="74" t="s">
        <v>20</v>
      </c>
      <c r="B332" s="74" t="s">
        <v>78</v>
      </c>
      <c r="C332" s="74" t="s">
        <v>253</v>
      </c>
      <c r="D332" s="74" t="s">
        <v>254</v>
      </c>
      <c r="E332" s="74" t="s">
        <v>255</v>
      </c>
      <c r="F332" s="74" t="s">
        <v>256</v>
      </c>
      <c r="G332" s="74" t="s">
        <v>257</v>
      </c>
      <c r="H332" s="74" t="s">
        <v>258</v>
      </c>
      <c r="I332" t="s">
        <v>259</v>
      </c>
      <c r="J332" t="s">
        <v>260</v>
      </c>
      <c r="K332" t="s">
        <v>261</v>
      </c>
      <c r="L332" t="s">
        <v>262</v>
      </c>
      <c r="M332" t="s">
        <v>263</v>
      </c>
      <c r="N332" t="s">
        <v>264</v>
      </c>
      <c r="O332" t="s">
        <v>34</v>
      </c>
      <c r="P332" t="s">
        <v>265</v>
      </c>
      <c r="Q332" t="s">
        <v>39</v>
      </c>
      <c r="R332" t="s">
        <v>266</v>
      </c>
    </row>
    <row r="333" spans="1:18" x14ac:dyDescent="0.25">
      <c r="A333" s="74" t="s">
        <v>267</v>
      </c>
      <c r="B333" s="74" t="s">
        <v>268</v>
      </c>
      <c r="C333" s="74" t="s">
        <v>26</v>
      </c>
      <c r="D333" s="74" t="s">
        <v>15</v>
      </c>
      <c r="E333" s="74" t="s">
        <v>269</v>
      </c>
      <c r="F333" s="74" t="s">
        <v>270</v>
      </c>
      <c r="G333" s="74" t="s">
        <v>257</v>
      </c>
      <c r="H333" s="74" t="s">
        <v>271</v>
      </c>
      <c r="I333" t="s">
        <v>252</v>
      </c>
      <c r="J333" t="s">
        <v>272</v>
      </c>
      <c r="K333" t="s">
        <v>261</v>
      </c>
      <c r="L333" t="s">
        <v>273</v>
      </c>
      <c r="M333" t="s">
        <v>274</v>
      </c>
      <c r="N333" t="s">
        <v>264</v>
      </c>
      <c r="O333" t="s">
        <v>275</v>
      </c>
      <c r="P333" t="s">
        <v>276</v>
      </c>
      <c r="Q333" t="s">
        <v>277</v>
      </c>
      <c r="R333" t="s">
        <v>278</v>
      </c>
    </row>
    <row r="334" spans="1:18" x14ac:dyDescent="0.25">
      <c r="A334" s="74" t="s">
        <v>279</v>
      </c>
      <c r="H334" s="74" t="s">
        <v>280</v>
      </c>
      <c r="I334" t="s">
        <v>281</v>
      </c>
      <c r="M334" t="s">
        <v>282</v>
      </c>
      <c r="O334" t="s">
        <v>283</v>
      </c>
      <c r="Q334" t="s">
        <v>284</v>
      </c>
    </row>
    <row r="335" spans="1:18" x14ac:dyDescent="0.25">
      <c r="A335" s="74" t="s">
        <v>254</v>
      </c>
      <c r="H335" s="74" t="s">
        <v>285</v>
      </c>
      <c r="I335" t="s">
        <v>286</v>
      </c>
    </row>
    <row r="336" spans="1:18" x14ac:dyDescent="0.25">
      <c r="A336" s="74" t="s">
        <v>287</v>
      </c>
      <c r="H336" s="74" t="s">
        <v>288</v>
      </c>
      <c r="I336" t="s">
        <v>289</v>
      </c>
    </row>
    <row r="337" spans="1:9" x14ac:dyDescent="0.25">
      <c r="A337" s="74" t="s">
        <v>290</v>
      </c>
      <c r="H337" s="74" t="s">
        <v>291</v>
      </c>
      <c r="I337" t="s">
        <v>292</v>
      </c>
    </row>
    <row r="338" spans="1:9" x14ac:dyDescent="0.25">
      <c r="A338" s="74" t="s">
        <v>293</v>
      </c>
      <c r="H338" s="74" t="s">
        <v>294</v>
      </c>
      <c r="I338" t="s">
        <v>295</v>
      </c>
    </row>
    <row r="339" spans="1:9" x14ac:dyDescent="0.25">
      <c r="A339" s="74" t="s">
        <v>296</v>
      </c>
      <c r="I339" t="s">
        <v>297</v>
      </c>
    </row>
    <row r="340" spans="1:9" x14ac:dyDescent="0.25">
      <c r="A340" s="74" t="s">
        <v>298</v>
      </c>
      <c r="I340" t="s">
        <v>299</v>
      </c>
    </row>
    <row r="341" spans="1:9" x14ac:dyDescent="0.25">
      <c r="A341" s="74" t="s">
        <v>251</v>
      </c>
      <c r="I341" t="s">
        <v>300</v>
      </c>
    </row>
    <row r="342" spans="1:9" x14ac:dyDescent="0.25">
      <c r="A342" s="74" t="s">
        <v>301</v>
      </c>
    </row>
    <row r="343" spans="1:9" x14ac:dyDescent="0.25">
      <c r="A343" s="74" t="s">
        <v>302</v>
      </c>
    </row>
    <row r="344" spans="1:9" x14ac:dyDescent="0.25">
      <c r="A344" s="74" t="s">
        <v>303</v>
      </c>
    </row>
    <row r="345" spans="1:9" x14ac:dyDescent="0.25">
      <c r="A345" s="74" t="s">
        <v>304</v>
      </c>
    </row>
    <row r="346" spans="1:9" x14ac:dyDescent="0.25">
      <c r="A346" s="74" t="s">
        <v>305</v>
      </c>
    </row>
    <row r="347" spans="1:9" x14ac:dyDescent="0.25">
      <c r="A347" s="74" t="s">
        <v>306</v>
      </c>
    </row>
    <row r="348" spans="1:9" x14ac:dyDescent="0.25">
      <c r="A348" s="74" t="s">
        <v>307</v>
      </c>
    </row>
    <row r="349" spans="1:9" x14ac:dyDescent="0.25">
      <c r="A349" s="74" t="s">
        <v>308</v>
      </c>
    </row>
    <row r="350" spans="1:9" x14ac:dyDescent="0.25">
      <c r="A350" s="74" t="s">
        <v>309</v>
      </c>
    </row>
    <row r="352" spans="1:9" x14ac:dyDescent="0.25">
      <c r="A352" s="74" t="b">
        <v>0</v>
      </c>
      <c r="B352" s="74" t="b">
        <v>0</v>
      </c>
    </row>
  </sheetData>
  <dataValidations count="2">
    <dataValidation type="list" allowBlank="1" showInputMessage="1" showErrorMessage="1" sqref="A4:A196" xr:uid="{8C895EAE-6FFE-4411-B96B-73C800C517E8}">
      <formula1>proceso</formula1>
    </dataValidation>
    <dataValidation type="list" allowBlank="1" showInputMessage="1" showErrorMessage="1" sqref="B4:B89" xr:uid="{324654FD-2184-4BAD-9A3C-9ECE32372F20}">
      <formula1>INDIRECT(pro)</formula1>
    </dataValidation>
  </dataValidations>
  <pageMargins left="0.25" right="0.25" top="0.75" bottom="0.75" header="0.3" footer="0.3"/>
  <pageSetup paperSize="5" scale="86" orientation="landscape" r:id="rId1"/>
  <colBreaks count="1" manualBreakCount="1">
    <brk id="8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19</vt:i4>
      </vt:variant>
    </vt:vector>
  </HeadingPairs>
  <TitlesOfParts>
    <vt:vector size="24" baseType="lpstr">
      <vt:lpstr>MPR CORRUPCIÓN 2021</vt:lpstr>
      <vt:lpstr>Tabla probabilidad</vt:lpstr>
      <vt:lpstr>Tabla Impacto2</vt:lpstr>
      <vt:lpstr>Matriz Calor Inherente</vt:lpstr>
      <vt:lpstr>GESTION EVENTOS</vt:lpstr>
      <vt:lpstr>'GESTION EVENTOS'!AtenciónalCiudadano</vt:lpstr>
      <vt:lpstr>'GESTION EVENTOS'!AtenciónenSalud</vt:lpstr>
      <vt:lpstr>'GESTION EVENTOS'!Comunicaciones</vt:lpstr>
      <vt:lpstr>'GESTION EVENTOS'!Direccionamientoygerencia</vt:lpstr>
      <vt:lpstr>'GESTION EVENTOS'!Evaluacióndeldesempeñoinstitucional</vt:lpstr>
      <vt:lpstr>'GESTION EVENTOS'!GestióndeAmbienteFísico</vt:lpstr>
      <vt:lpstr>'GESTION EVENTOS'!GestióndeCompras</vt:lpstr>
      <vt:lpstr>'GESTION EVENTOS'!Gestióndelatecnología</vt:lpstr>
      <vt:lpstr>'GESTION EVENTOS'!GestióndeTalentoHumano</vt:lpstr>
      <vt:lpstr>'GESTION EVENTOS'!GestiónDocenciaServicio</vt:lpstr>
      <vt:lpstr>'GESTION EVENTOS'!GestiónFinanciera</vt:lpstr>
      <vt:lpstr>'GESTION EVENTOS'!GestiónJurídica</vt:lpstr>
      <vt:lpstr>'GESTION EVENTOS'!IngresoalServicio</vt:lpstr>
      <vt:lpstr>'GESTION EVENTOS'!MejoraContinua</vt:lpstr>
      <vt:lpstr>'GESTION EVENTOS'!MercadeodeServiciosdeSalud</vt:lpstr>
      <vt:lpstr>'GESTION EVENTOS'!PlanificaciondelSIG</vt:lpstr>
      <vt:lpstr>'GESTION EVENTOS'!pro</vt:lpstr>
      <vt:lpstr>'GESTION EVENTOS'!proceso</vt:lpstr>
      <vt:lpstr>'GESTION EVENTOS'!SistemasdeInformación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S2-RIESGOS</dc:creator>
  <cp:lastModifiedBy>LUISA FERNANDA  RUA RIESGOS</cp:lastModifiedBy>
  <dcterms:created xsi:type="dcterms:W3CDTF">2015-06-05T18:19:34Z</dcterms:created>
  <dcterms:modified xsi:type="dcterms:W3CDTF">2021-10-28T19:28:10Z</dcterms:modified>
</cp:coreProperties>
</file>