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600" windowHeight="9465" activeTab="2"/>
  </bookViews>
  <sheets>
    <sheet name="SEDE 1" sheetId="1" r:id="rId1"/>
    <sheet name="SEDE2" sheetId="2" r:id="rId2"/>
    <sheet name="CONSOLIDADO" sheetId="3" r:id="rId3"/>
  </sheets>
  <definedNames>
    <definedName name="_xlnm.Print_Area" localSheetId="2">'CONSOLIDADO'!$A$1:$S$123</definedName>
    <definedName name="_xlnm.Print_Area" localSheetId="0">'SEDE 1'!$A$1:$S$111</definedName>
    <definedName name="_xlnm.Print_Area" localSheetId="1">'SEDE2'!$A$2:$S$57</definedName>
  </definedNames>
  <calcPr fullCalcOnLoad="1"/>
</workbook>
</file>

<file path=xl/sharedStrings.xml><?xml version="1.0" encoding="utf-8"?>
<sst xmlns="http://schemas.openxmlformats.org/spreadsheetml/2006/main" count="1116" uniqueCount="148">
  <si>
    <t>ABRIL</t>
  </si>
  <si>
    <t>MAYO</t>
  </si>
  <si>
    <t>JUNIO</t>
  </si>
  <si>
    <t>TOTAL SEM.</t>
  </si>
  <si>
    <t>TOTAL GENERAL</t>
  </si>
  <si>
    <t>GINECOOBSTETRICIA</t>
  </si>
  <si>
    <t>ORTOPEDIA</t>
  </si>
  <si>
    <t>GENERAL</t>
  </si>
  <si>
    <t>OTORRINO</t>
  </si>
  <si>
    <t>UROLOGIA</t>
  </si>
  <si>
    <t>TOTAL</t>
  </si>
  <si>
    <t>INDICADOR CIRUGIA</t>
  </si>
  <si>
    <t>CIRUGIAS URGENTES</t>
  </si>
  <si>
    <t>CIRUGIAS PROGRAMADAS</t>
  </si>
  <si>
    <t>% CIRUGIAS CANCELADAS</t>
  </si>
  <si>
    <t>AYUDAS DIAGNOSTICAS</t>
  </si>
  <si>
    <t>PLACAS RADIOGRAFICAS</t>
  </si>
  <si>
    <t>ECOGRAFIAS</t>
  </si>
  <si>
    <t>TOMOGRAFIAS</t>
  </si>
  <si>
    <t>ELECTROCARDIOGRAMAS</t>
  </si>
  <si>
    <t>ENDOSCOPIAS, COLONOSCOPIAS</t>
  </si>
  <si>
    <t>LABORATORIO</t>
  </si>
  <si>
    <t>PRUEBAS DE LABORATORIO</t>
  </si>
  <si>
    <t>EXAMENES</t>
  </si>
  <si>
    <t>URGENCIAS</t>
  </si>
  <si>
    <t>CONSULTA MD.URGENCIAS</t>
  </si>
  <si>
    <t>CONSULTA MD. ESPECIALISTA</t>
  </si>
  <si>
    <t>PROCEDIMIENTOS ENF.</t>
  </si>
  <si>
    <t>EGRESOS</t>
  </si>
  <si>
    <t>DIAS ESTANCIA</t>
  </si>
  <si>
    <t>DIAS CAMAS OCUPADAS</t>
  </si>
  <si>
    <t>%OCUPACIONAL</t>
  </si>
  <si>
    <t>GIRO CAMA</t>
  </si>
  <si>
    <t>PROMEDIO DIA ESTANCIA</t>
  </si>
  <si>
    <t>CONSULTA EXTERNA</t>
  </si>
  <si>
    <t xml:space="preserve">CONSULTA ESPECIALIZADA </t>
  </si>
  <si>
    <t>PROCEDIMIENTOS ENFERMERIA</t>
  </si>
  <si>
    <t>NUTRICION</t>
  </si>
  <si>
    <t>RACIONES ALIMENTARIAS</t>
  </si>
  <si>
    <t>FISIOTERAPIA</t>
  </si>
  <si>
    <t>TERAPIA RESPIRATORIA</t>
  </si>
  <si>
    <t>ESTERILIZACION</t>
  </si>
  <si>
    <t>SERVICIOS OPERATIVOS</t>
  </si>
  <si>
    <t>KILOS DE ROPA LAVADOS</t>
  </si>
  <si>
    <t>MUERTES - 48 HORAS</t>
  </si>
  <si>
    <t>MUERTES + 48 HORAS</t>
  </si>
  <si>
    <t>PORCENTAJE MORTALIDAD TOTAL</t>
  </si>
  <si>
    <t>INFECCIONES INTRAHOSPITALARIAS</t>
  </si>
  <si>
    <t>PORCENTAJE INFECCIONES X EGRESO</t>
  </si>
  <si>
    <t>SEP</t>
  </si>
  <si>
    <t>PRODUCCION POR UNIDAD ESTRATEGICA DE NEGOCIOS</t>
  </si>
  <si>
    <t>FEB</t>
  </si>
  <si>
    <t>ENE</t>
  </si>
  <si>
    <t>MAR</t>
  </si>
  <si>
    <t>JUL</t>
  </si>
  <si>
    <t>Primer TRIM.</t>
  </si>
  <si>
    <t>Terc TRIM.</t>
  </si>
  <si>
    <t>Segun TRIM</t>
  </si>
  <si>
    <t>OCT</t>
  </si>
  <si>
    <t>NOV</t>
  </si>
  <si>
    <t>DIC</t>
  </si>
  <si>
    <t>cuart TRIM.</t>
  </si>
  <si>
    <t>ABR</t>
  </si>
  <si>
    <t>MAY</t>
  </si>
  <si>
    <t>JUN</t>
  </si>
  <si>
    <t>% CIRUGIAS Urg vs Progra</t>
  </si>
  <si>
    <t>CAMAS</t>
  </si>
  <si>
    <t>DIAS CAMAS DISPONIBLES</t>
  </si>
  <si>
    <t>PROCEDIMIENTOS QCOS POR ESPECIALIDAD</t>
  </si>
  <si>
    <t>ECOCARDIOGRAFIA</t>
  </si>
  <si>
    <t>DIAS CAMAS DISPONILES</t>
  </si>
  <si>
    <t>CX MAXILOFACIAL</t>
  </si>
  <si>
    <t xml:space="preserve"> </t>
  </si>
  <si>
    <t>OFTALMOLOGO</t>
  </si>
  <si>
    <t>CURETAJE POR ABORTO</t>
  </si>
  <si>
    <t>CESAREAS</t>
  </si>
  <si>
    <t>PARTOS NORMALES</t>
  </si>
  <si>
    <t>UCI</t>
  </si>
  <si>
    <t>PROCEDIMIENTOS URGENTES</t>
  </si>
  <si>
    <t>PROCEDIMIENTOS PROGRAMADOS</t>
  </si>
  <si>
    <t>INDICADOR PROCEDIMIENTOS</t>
  </si>
  <si>
    <t>OBSTETRICIA</t>
  </si>
  <si>
    <t xml:space="preserve">CIRUGIAS POR PERSONA Y ESPECIALIDAD </t>
  </si>
  <si>
    <t>JULIO</t>
  </si>
  <si>
    <t>TOTOAL GENERAL</t>
  </si>
  <si>
    <t>AGOST</t>
  </si>
  <si>
    <t>AGTO</t>
  </si>
  <si>
    <t>AGOSTO</t>
  </si>
  <si>
    <t>PROCEDIMIENTOS PROGRAMADAS</t>
  </si>
  <si>
    <t>PROCEDIMIENTOS  CANCELADOS</t>
  </si>
  <si>
    <t>SEPTIEMBRE</t>
  </si>
  <si>
    <t>INDICADOR HOSPITALARIO</t>
  </si>
  <si>
    <t xml:space="preserve">NOTA: EN EL REPORTE DE INTERNACION SE INCLUYE EGRESOS Y ESTANCIAS DEL SERVICIO DE URGENCIAS </t>
  </si>
  <si>
    <t>INDICADOR UCI</t>
  </si>
  <si>
    <t>HOSPITALIZACION PEDIATRIA</t>
  </si>
  <si>
    <t>INTERNACION + PEDIATRIA</t>
  </si>
  <si>
    <t>HOSPITALIZACION UCI</t>
  </si>
  <si>
    <t>INTERNACION</t>
  </si>
  <si>
    <t xml:space="preserve">INTERNANCION </t>
  </si>
  <si>
    <t>FISIOTERAPIA INTERNACION</t>
  </si>
  <si>
    <t>INDICADOR INTERNACION</t>
  </si>
  <si>
    <t>OFTAMOLOGIA</t>
  </si>
  <si>
    <t>CONSULTA PSICOLOGIA</t>
  </si>
  <si>
    <t>TERAPIA RESPIRATORIA UCI</t>
  </si>
  <si>
    <t xml:space="preserve">                                                                                                                                       PRODUCCION POR UNIDAD ESTRATEGICA DE NEGOCIOS</t>
  </si>
  <si>
    <t>DUPPLER</t>
  </si>
  <si>
    <t>BIOPSIAS O DRENAJES</t>
  </si>
  <si>
    <t>DOPPLER</t>
  </si>
  <si>
    <t>CONSULTAS PSICOLOGIA</t>
  </si>
  <si>
    <t>CONSULTAS DE PSICOLOGIA</t>
  </si>
  <si>
    <t>INTERCONSULTA HOSPITALIZACION</t>
  </si>
  <si>
    <t>CONSULTA AMBULATORIAS</t>
  </si>
  <si>
    <t xml:space="preserve">CONSULTA AMBULATORIAS </t>
  </si>
  <si>
    <t>INTERCONSULTA NUTRICION HOSPITALIZACION</t>
  </si>
  <si>
    <t>PACIENTES EN OBSERVACION</t>
  </si>
  <si>
    <t>INGRESOS INTERNACION</t>
  </si>
  <si>
    <t>TOTAL AYUDAS DIGNOSTICAS</t>
  </si>
  <si>
    <t>OTROS INFORMES</t>
  </si>
  <si>
    <t>SALA GENERAL DE PROCEDIMIENTOS MENORES</t>
  </si>
  <si>
    <t>SALA DE REHIDRATACION ORAL</t>
  </si>
  <si>
    <t>SALA DE REANIMACION</t>
  </si>
  <si>
    <t>TRANSPORTE ASISTENCIAL BASICO</t>
  </si>
  <si>
    <t>SALA DE ENFERMEDADES RESPIRATORIAS AGUDAS- ERA</t>
  </si>
  <si>
    <t>ANESTESIOLOGO</t>
  </si>
  <si>
    <t>FISIOTERAPIA UCI</t>
  </si>
  <si>
    <t>CONSULTA TRABAJADOR SOCIAL</t>
  </si>
  <si>
    <t>FISIOTERAPIA INTERNACION Y UCI</t>
  </si>
  <si>
    <t>INGRESOS PEDIATRIA</t>
  </si>
  <si>
    <t>CIRUGIAS CANCELADAS POR OTRAS CAUSAS</t>
  </si>
  <si>
    <t>CIRUGIAS CANCELADAS POR CAUSA INSTITUCIONAL</t>
  </si>
  <si>
    <t>CIRUGIAS CANCELADAS CAUSA INSTITUCIONAL</t>
  </si>
  <si>
    <t>PAQUETES ESTERILIZADOS</t>
  </si>
  <si>
    <t>PAQUETES ESTERILES</t>
  </si>
  <si>
    <t>RETIRO DE  YESOS</t>
  </si>
  <si>
    <t>PRODUCTIVIDAD FARMACIA</t>
  </si>
  <si>
    <t xml:space="preserve">TOTAL ORDENES </t>
  </si>
  <si>
    <t xml:space="preserve">                                                                                                                              CONSOLIDADO   SEDE 1 Y SEDE 2 AÑO 2019</t>
  </si>
  <si>
    <t>SEDE 2 AÑO 2019</t>
  </si>
  <si>
    <t>SEDE 1 AÑO 2019</t>
  </si>
  <si>
    <t>DERMATOLOGIA</t>
  </si>
  <si>
    <t>DESARROLLO FAMILIAR</t>
  </si>
  <si>
    <t>CX PLASTICA</t>
  </si>
  <si>
    <t>221</t>
  </si>
  <si>
    <t>174</t>
  </si>
  <si>
    <t>jul</t>
  </si>
  <si>
    <t>201</t>
  </si>
  <si>
    <t>220</t>
  </si>
  <si>
    <t>79</t>
  </si>
</sst>
</file>

<file path=xl/styles.xml><?xml version="1.0" encoding="utf-8"?>
<styleSheet xmlns="http://schemas.openxmlformats.org/spreadsheetml/2006/main">
  <numFmts count="3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;[Red]#,##0"/>
    <numFmt numFmtId="173" formatCode="0.0%"/>
    <numFmt numFmtId="174" formatCode="0.0"/>
    <numFmt numFmtId="175" formatCode="#,##0.0;[Red]#,##0.0"/>
    <numFmt numFmtId="176" formatCode="#,##0.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[$-240A]dddd\,\ dd&quot; de &quot;mmmm&quot; de &quot;yyyy"/>
    <numFmt numFmtId="182" formatCode="[$-240A]hh:mm:ss\ AM/PM"/>
    <numFmt numFmtId="183" formatCode="#,##0.00;[Red]#,##0.00"/>
    <numFmt numFmtId="184" formatCode="#,##0.000;[Red]#,##0.000"/>
    <numFmt numFmtId="185" formatCode="#,##0.0000;[Red]#,##0.0000"/>
    <numFmt numFmtId="186" formatCode="#,##0.00000;[Red]#,##0.00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i/>
      <sz val="8"/>
      <color indexed="40"/>
      <name val="Arial"/>
      <family val="2"/>
    </font>
    <font>
      <b/>
      <i/>
      <sz val="8"/>
      <color indexed="15"/>
      <name val="Arial"/>
      <family val="2"/>
    </font>
    <font>
      <sz val="8"/>
      <color indexed="40"/>
      <name val="Arial"/>
      <family val="2"/>
    </font>
    <font>
      <sz val="8"/>
      <color indexed="15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b/>
      <sz val="9"/>
      <color indexed="60"/>
      <name val="Arial"/>
      <family val="2"/>
    </font>
    <font>
      <sz val="10"/>
      <color indexed="63"/>
      <name val="Arial"/>
      <family val="2"/>
    </font>
    <font>
      <b/>
      <sz val="8"/>
      <color indexed="40"/>
      <name val="Arial"/>
      <family val="2"/>
    </font>
    <font>
      <b/>
      <sz val="8"/>
      <color indexed="15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C00000"/>
      <name val="Arial"/>
      <family val="2"/>
    </font>
    <font>
      <sz val="10"/>
      <color rgb="FF222222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5" fillId="0" borderId="8" applyNumberFormat="0" applyFill="0" applyAlignment="0" applyProtection="0"/>
    <xf numFmtId="0" fontId="67" fillId="0" borderId="9" applyNumberFormat="0" applyFill="0" applyAlignment="0" applyProtection="0"/>
  </cellStyleXfs>
  <cellXfs count="56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0" xfId="55" applyFont="1" applyFill="1">
      <alignment/>
      <protection/>
    </xf>
    <xf numFmtId="0" fontId="5" fillId="0" borderId="0" xfId="0" applyFont="1" applyAlignment="1">
      <alignment/>
    </xf>
    <xf numFmtId="0" fontId="8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1" fillId="34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174" fontId="11" fillId="36" borderId="10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172" fontId="13" fillId="34" borderId="12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172" fontId="9" fillId="33" borderId="13" xfId="0" applyNumberFormat="1" applyFont="1" applyFill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172" fontId="15" fillId="0" borderId="14" xfId="0" applyNumberFormat="1" applyFont="1" applyBorder="1" applyAlignment="1">
      <alignment horizontal="center"/>
    </xf>
    <xf numFmtId="172" fontId="16" fillId="34" borderId="10" xfId="0" applyNumberFormat="1" applyFont="1" applyFill="1" applyBorder="1" applyAlignment="1">
      <alignment horizontal="center"/>
    </xf>
    <xf numFmtId="172" fontId="15" fillId="0" borderId="10" xfId="0" applyNumberFormat="1" applyFont="1" applyBorder="1" applyAlignment="1">
      <alignment horizontal="center"/>
    </xf>
    <xf numFmtId="172" fontId="15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2" fontId="9" fillId="0" borderId="10" xfId="0" applyNumberFormat="1" applyFont="1" applyBorder="1" applyAlignment="1">
      <alignment horizontal="center"/>
    </xf>
    <xf numFmtId="172" fontId="10" fillId="34" borderId="12" xfId="0" applyNumberFormat="1" applyFont="1" applyFill="1" applyBorder="1" applyAlignment="1">
      <alignment horizontal="center"/>
    </xf>
    <xf numFmtId="172" fontId="10" fillId="34" borderId="15" xfId="0" applyNumberFormat="1" applyFont="1" applyFill="1" applyBorder="1" applyAlignment="1">
      <alignment horizontal="center"/>
    </xf>
    <xf numFmtId="172" fontId="10" fillId="34" borderId="10" xfId="0" applyNumberFormat="1" applyFont="1" applyFill="1" applyBorder="1" applyAlignment="1">
      <alignment horizontal="center"/>
    </xf>
    <xf numFmtId="172" fontId="9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172" fontId="9" fillId="33" borderId="16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172" fontId="9" fillId="33" borderId="17" xfId="0" applyNumberFormat="1" applyFont="1" applyFill="1" applyBorder="1" applyAlignment="1">
      <alignment horizontal="center"/>
    </xf>
    <xf numFmtId="172" fontId="16" fillId="34" borderId="11" xfId="0" applyNumberFormat="1" applyFont="1" applyFill="1" applyBorder="1" applyAlignment="1">
      <alignment horizontal="center"/>
    </xf>
    <xf numFmtId="172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172" fontId="9" fillId="33" borderId="14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174" fontId="9" fillId="36" borderId="10" xfId="0" applyNumberFormat="1" applyFont="1" applyFill="1" applyBorder="1" applyAlignment="1">
      <alignment horizontal="center"/>
    </xf>
    <xf numFmtId="174" fontId="10" fillId="36" borderId="10" xfId="0" applyNumberFormat="1" applyFont="1" applyFill="1" applyBorder="1" applyAlignment="1">
      <alignment horizontal="center"/>
    </xf>
    <xf numFmtId="174" fontId="9" fillId="0" borderId="10" xfId="0" applyNumberFormat="1" applyFont="1" applyBorder="1" applyAlignment="1">
      <alignment horizontal="center"/>
    </xf>
    <xf numFmtId="174" fontId="16" fillId="34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72" fontId="15" fillId="33" borderId="14" xfId="0" applyNumberFormat="1" applyFont="1" applyFill="1" applyBorder="1" applyAlignment="1">
      <alignment horizontal="center"/>
    </xf>
    <xf numFmtId="172" fontId="15" fillId="33" borderId="10" xfId="0" applyNumberFormat="1" applyFont="1" applyFill="1" applyBorder="1" applyAlignment="1">
      <alignment horizontal="center"/>
    </xf>
    <xf numFmtId="172" fontId="15" fillId="33" borderId="13" xfId="0" applyNumberFormat="1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172" fontId="15" fillId="0" borderId="17" xfId="0" applyNumberFormat="1" applyFont="1" applyBorder="1" applyAlignment="1">
      <alignment horizontal="center"/>
    </xf>
    <xf numFmtId="172" fontId="15" fillId="0" borderId="11" xfId="0" applyNumberFormat="1" applyFont="1" applyBorder="1" applyAlignment="1">
      <alignment horizontal="center"/>
    </xf>
    <xf numFmtId="172" fontId="15" fillId="0" borderId="16" xfId="0" applyNumberFormat="1" applyFont="1" applyBorder="1" applyAlignment="1">
      <alignment horizontal="center"/>
    </xf>
    <xf numFmtId="172" fontId="9" fillId="33" borderId="11" xfId="0" applyNumberFormat="1" applyFont="1" applyFill="1" applyBorder="1" applyAlignment="1">
      <alignment horizontal="center"/>
    </xf>
    <xf numFmtId="172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 vertical="justify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 horizontal="left" vertical="justify"/>
    </xf>
    <xf numFmtId="1" fontId="9" fillId="33" borderId="10" xfId="0" applyNumberFormat="1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172" fontId="15" fillId="33" borderId="16" xfId="0" applyNumberFormat="1" applyFont="1" applyFill="1" applyBorder="1" applyAlignment="1">
      <alignment horizontal="center"/>
    </xf>
    <xf numFmtId="172" fontId="15" fillId="33" borderId="17" xfId="0" applyNumberFormat="1" applyFont="1" applyFill="1" applyBorder="1" applyAlignment="1">
      <alignment horizontal="center"/>
    </xf>
    <xf numFmtId="172" fontId="15" fillId="33" borderId="11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" fontId="16" fillId="34" borderId="10" xfId="0" applyNumberFormat="1" applyFont="1" applyFill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16" fillId="34" borderId="11" xfId="0" applyNumberFormat="1" applyFont="1" applyFill="1" applyBorder="1" applyAlignment="1">
      <alignment horizontal="center"/>
    </xf>
    <xf numFmtId="3" fontId="16" fillId="34" borderId="10" xfId="0" applyNumberFormat="1" applyFont="1" applyFill="1" applyBorder="1" applyAlignment="1">
      <alignment horizontal="center"/>
    </xf>
    <xf numFmtId="172" fontId="9" fillId="37" borderId="10" xfId="0" applyNumberFormat="1" applyFont="1" applyFill="1" applyBorder="1" applyAlignment="1">
      <alignment horizontal="center"/>
    </xf>
    <xf numFmtId="173" fontId="0" fillId="0" borderId="0" xfId="0" applyNumberFormat="1" applyFont="1" applyAlignment="1">
      <alignment/>
    </xf>
    <xf numFmtId="3" fontId="9" fillId="33" borderId="10" xfId="0" applyNumberFormat="1" applyFont="1" applyFill="1" applyBorder="1" applyAlignment="1">
      <alignment horizontal="center"/>
    </xf>
    <xf numFmtId="172" fontId="16" fillId="37" borderId="14" xfId="0" applyNumberFormat="1" applyFont="1" applyFill="1" applyBorder="1" applyAlignment="1">
      <alignment horizontal="center"/>
    </xf>
    <xf numFmtId="172" fontId="16" fillId="37" borderId="17" xfId="0" applyNumberFormat="1" applyFont="1" applyFill="1" applyBorder="1" applyAlignment="1">
      <alignment horizontal="center"/>
    </xf>
    <xf numFmtId="172" fontId="16" fillId="37" borderId="14" xfId="0" applyNumberFormat="1" applyFont="1" applyFill="1" applyBorder="1" applyAlignment="1">
      <alignment horizontal="center" vertical="center" wrapText="1"/>
    </xf>
    <xf numFmtId="0" fontId="16" fillId="37" borderId="14" xfId="0" applyFont="1" applyFill="1" applyBorder="1" applyAlignment="1">
      <alignment horizontal="center"/>
    </xf>
    <xf numFmtId="3" fontId="16" fillId="37" borderId="17" xfId="0" applyNumberFormat="1" applyFont="1" applyFill="1" applyBorder="1" applyAlignment="1">
      <alignment horizontal="center"/>
    </xf>
    <xf numFmtId="1" fontId="16" fillId="37" borderId="14" xfId="0" applyNumberFormat="1" applyFont="1" applyFill="1" applyBorder="1" applyAlignment="1">
      <alignment horizontal="center"/>
    </xf>
    <xf numFmtId="172" fontId="12" fillId="33" borderId="12" xfId="0" applyNumberFormat="1" applyFont="1" applyFill="1" applyBorder="1" applyAlignment="1">
      <alignment horizontal="center"/>
    </xf>
    <xf numFmtId="172" fontId="14" fillId="34" borderId="12" xfId="0" applyNumberFormat="1" applyFont="1" applyFill="1" applyBorder="1" applyAlignment="1">
      <alignment horizontal="center"/>
    </xf>
    <xf numFmtId="3" fontId="9" fillId="33" borderId="12" xfId="0" applyNumberFormat="1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center" vertical="center" wrapText="1"/>
    </xf>
    <xf numFmtId="172" fontId="9" fillId="33" borderId="15" xfId="0" applyNumberFormat="1" applyFont="1" applyFill="1" applyBorder="1" applyAlignment="1">
      <alignment horizontal="center"/>
    </xf>
    <xf numFmtId="172" fontId="0" fillId="33" borderId="15" xfId="0" applyNumberFormat="1" applyFont="1" applyFill="1" applyBorder="1" applyAlignment="1">
      <alignment horizontal="left"/>
    </xf>
    <xf numFmtId="172" fontId="16" fillId="34" borderId="15" xfId="0" applyNumberFormat="1" applyFont="1" applyFill="1" applyBorder="1" applyAlignment="1">
      <alignment horizontal="center"/>
    </xf>
    <xf numFmtId="172" fontId="9" fillId="34" borderId="12" xfId="0" applyNumberFormat="1" applyFont="1" applyFill="1" applyBorder="1" applyAlignment="1">
      <alignment horizontal="center"/>
    </xf>
    <xf numFmtId="172" fontId="11" fillId="34" borderId="10" xfId="0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center"/>
    </xf>
    <xf numFmtId="172" fontId="10" fillId="34" borderId="13" xfId="0" applyNumberFormat="1" applyFont="1" applyFill="1" applyBorder="1" applyAlignment="1">
      <alignment horizontal="center"/>
    </xf>
    <xf numFmtId="172" fontId="10" fillId="34" borderId="14" xfId="0" applyNumberFormat="1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6" borderId="10" xfId="0" applyFont="1" applyFill="1" applyBorder="1" applyAlignment="1">
      <alignment/>
    </xf>
    <xf numFmtId="172" fontId="9" fillId="33" borderId="12" xfId="0" applyNumberFormat="1" applyFont="1" applyFill="1" applyBorder="1" applyAlignment="1">
      <alignment horizontal="center"/>
    </xf>
    <xf numFmtId="174" fontId="68" fillId="33" borderId="13" xfId="0" applyNumberFormat="1" applyFont="1" applyFill="1" applyBorder="1" applyAlignment="1">
      <alignment horizontal="center"/>
    </xf>
    <xf numFmtId="175" fontId="69" fillId="37" borderId="14" xfId="0" applyNumberFormat="1" applyFont="1" applyFill="1" applyBorder="1" applyAlignment="1">
      <alignment horizontal="center" vertical="center" wrapText="1"/>
    </xf>
    <xf numFmtId="175" fontId="69" fillId="34" borderId="10" xfId="0" applyNumberFormat="1" applyFont="1" applyFill="1" applyBorder="1" applyAlignment="1">
      <alignment horizontal="center"/>
    </xf>
    <xf numFmtId="176" fontId="69" fillId="0" borderId="13" xfId="0" applyNumberFormat="1" applyFont="1" applyBorder="1" applyAlignment="1">
      <alignment horizontal="center"/>
    </xf>
    <xf numFmtId="174" fontId="69" fillId="0" borderId="13" xfId="0" applyNumberFormat="1" applyFont="1" applyBorder="1" applyAlignment="1">
      <alignment horizontal="center"/>
    </xf>
    <xf numFmtId="172" fontId="16" fillId="37" borderId="10" xfId="0" applyNumberFormat="1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3" fontId="7" fillId="34" borderId="10" xfId="0" applyNumberFormat="1" applyFont="1" applyFill="1" applyBorder="1" applyAlignment="1">
      <alignment horizontal="center" vertical="center" wrapText="1"/>
    </xf>
    <xf numFmtId="172" fontId="7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wrapText="1"/>
    </xf>
    <xf numFmtId="0" fontId="11" fillId="34" borderId="13" xfId="0" applyFont="1" applyFill="1" applyBorder="1" applyAlignment="1">
      <alignment horizontal="center"/>
    </xf>
    <xf numFmtId="0" fontId="14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175" fontId="16" fillId="40" borderId="10" xfId="0" applyNumberFormat="1" applyFont="1" applyFill="1" applyBorder="1" applyAlignment="1">
      <alignment horizontal="center"/>
    </xf>
    <xf numFmtId="174" fontId="16" fillId="34" borderId="11" xfId="0" applyNumberFormat="1" applyFont="1" applyFill="1" applyBorder="1" applyAlignment="1">
      <alignment horizontal="center"/>
    </xf>
    <xf numFmtId="174" fontId="16" fillId="37" borderId="14" xfId="0" applyNumberFormat="1" applyFont="1" applyFill="1" applyBorder="1" applyAlignment="1">
      <alignment horizontal="center"/>
    </xf>
    <xf numFmtId="0" fontId="9" fillId="41" borderId="20" xfId="54" applyFont="1" applyFill="1" applyBorder="1" applyAlignment="1">
      <alignment horizontal="center"/>
      <protection/>
    </xf>
    <xf numFmtId="172" fontId="16" fillId="42" borderId="10" xfId="0" applyNumberFormat="1" applyFont="1" applyFill="1" applyBorder="1" applyAlignment="1">
      <alignment horizontal="center"/>
    </xf>
    <xf numFmtId="175" fontId="16" fillId="42" borderId="10" xfId="0" applyNumberFormat="1" applyFont="1" applyFill="1" applyBorder="1" applyAlignment="1">
      <alignment horizontal="center"/>
    </xf>
    <xf numFmtId="0" fontId="16" fillId="42" borderId="10" xfId="0" applyFont="1" applyFill="1" applyBorder="1" applyAlignment="1">
      <alignment horizontal="center"/>
    </xf>
    <xf numFmtId="1" fontId="16" fillId="42" borderId="10" xfId="0" applyNumberFormat="1" applyFont="1" applyFill="1" applyBorder="1" applyAlignment="1">
      <alignment horizontal="center"/>
    </xf>
    <xf numFmtId="174" fontId="16" fillId="42" borderId="10" xfId="0" applyNumberFormat="1" applyFont="1" applyFill="1" applyBorder="1" applyAlignment="1">
      <alignment horizontal="center"/>
    </xf>
    <xf numFmtId="0" fontId="70" fillId="0" borderId="0" xfId="0" applyFont="1" applyAlignment="1">
      <alignment/>
    </xf>
    <xf numFmtId="1" fontId="9" fillId="0" borderId="21" xfId="0" applyNumberFormat="1" applyFont="1" applyBorder="1" applyAlignment="1">
      <alignment horizontal="center"/>
    </xf>
    <xf numFmtId="1" fontId="68" fillId="33" borderId="13" xfId="0" applyNumberFormat="1" applyFont="1" applyFill="1" applyBorder="1" applyAlignment="1">
      <alignment horizontal="center"/>
    </xf>
    <xf numFmtId="172" fontId="69" fillId="43" borderId="14" xfId="0" applyNumberFormat="1" applyFont="1" applyFill="1" applyBorder="1" applyAlignment="1">
      <alignment horizontal="center" vertical="center" wrapText="1"/>
    </xf>
    <xf numFmtId="175" fontId="16" fillId="34" borderId="10" xfId="0" applyNumberFormat="1" applyFont="1" applyFill="1" applyBorder="1" applyAlignment="1">
      <alignment horizontal="center"/>
    </xf>
    <xf numFmtId="175" fontId="69" fillId="42" borderId="14" xfId="0" applyNumberFormat="1" applyFont="1" applyFill="1" applyBorder="1" applyAlignment="1">
      <alignment horizontal="center" vertical="center" wrapText="1"/>
    </xf>
    <xf numFmtId="172" fontId="9" fillId="42" borderId="10" xfId="0" applyNumberFormat="1" applyFont="1" applyFill="1" applyBorder="1" applyAlignment="1">
      <alignment horizontal="center"/>
    </xf>
    <xf numFmtId="172" fontId="15" fillId="43" borderId="10" xfId="0" applyNumberFormat="1" applyFont="1" applyFill="1" applyBorder="1" applyAlignment="1">
      <alignment horizontal="center"/>
    </xf>
    <xf numFmtId="1" fontId="69" fillId="34" borderId="10" xfId="0" applyNumberFormat="1" applyFont="1" applyFill="1" applyBorder="1" applyAlignment="1">
      <alignment horizontal="center"/>
    </xf>
    <xf numFmtId="1" fontId="69" fillId="43" borderId="10" xfId="0" applyNumberFormat="1" applyFont="1" applyFill="1" applyBorder="1" applyAlignment="1">
      <alignment horizontal="center"/>
    </xf>
    <xf numFmtId="172" fontId="9" fillId="42" borderId="13" xfId="0" applyNumberFormat="1" applyFont="1" applyFill="1" applyBorder="1" applyAlignment="1">
      <alignment horizontal="center"/>
    </xf>
    <xf numFmtId="172" fontId="15" fillId="42" borderId="14" xfId="0" applyNumberFormat="1" applyFont="1" applyFill="1" applyBorder="1" applyAlignment="1">
      <alignment horizontal="center"/>
    </xf>
    <xf numFmtId="3" fontId="9" fillId="42" borderId="10" xfId="0" applyNumberFormat="1" applyFont="1" applyFill="1" applyBorder="1" applyAlignment="1">
      <alignment horizontal="center"/>
    </xf>
    <xf numFmtId="172" fontId="15" fillId="42" borderId="13" xfId="0" applyNumberFormat="1" applyFont="1" applyFill="1" applyBorder="1" applyAlignment="1">
      <alignment horizontal="center"/>
    </xf>
    <xf numFmtId="172" fontId="16" fillId="42" borderId="14" xfId="0" applyNumberFormat="1" applyFont="1" applyFill="1" applyBorder="1" applyAlignment="1">
      <alignment horizontal="center"/>
    </xf>
    <xf numFmtId="172" fontId="15" fillId="42" borderId="10" xfId="0" applyNumberFormat="1" applyFont="1" applyFill="1" applyBorder="1" applyAlignment="1">
      <alignment horizontal="center"/>
    </xf>
    <xf numFmtId="0" fontId="0" fillId="42" borderId="10" xfId="0" applyFont="1" applyFill="1" applyBorder="1" applyAlignment="1">
      <alignment horizontal="left"/>
    </xf>
    <xf numFmtId="0" fontId="9" fillId="42" borderId="10" xfId="0" applyFont="1" applyFill="1" applyBorder="1" applyAlignment="1">
      <alignment horizontal="center"/>
    </xf>
    <xf numFmtId="172" fontId="0" fillId="42" borderId="0" xfId="0" applyNumberFormat="1" applyFont="1" applyFill="1" applyAlignment="1">
      <alignment/>
    </xf>
    <xf numFmtId="0" fontId="0" fillId="42" borderId="0" xfId="0" applyFont="1" applyFill="1" applyAlignment="1">
      <alignment/>
    </xf>
    <xf numFmtId="0" fontId="0" fillId="43" borderId="10" xfId="0" applyFont="1" applyFill="1" applyBorder="1" applyAlignment="1">
      <alignment horizontal="left"/>
    </xf>
    <xf numFmtId="3" fontId="9" fillId="41" borderId="20" xfId="54" applyNumberFormat="1" applyFont="1" applyFill="1" applyBorder="1" applyAlignment="1">
      <alignment horizontal="center"/>
      <protection/>
    </xf>
    <xf numFmtId="0" fontId="4" fillId="0" borderId="0" xfId="0" applyFont="1" applyAlignment="1">
      <alignment wrapText="1"/>
    </xf>
    <xf numFmtId="3" fontId="9" fillId="33" borderId="13" xfId="0" applyNumberFormat="1" applyFont="1" applyFill="1" applyBorder="1" applyAlignment="1">
      <alignment horizontal="center"/>
    </xf>
    <xf numFmtId="0" fontId="9" fillId="44" borderId="22" xfId="54" applyFont="1" applyFill="1" applyBorder="1" applyAlignment="1">
      <alignment horizontal="center"/>
      <protection/>
    </xf>
    <xf numFmtId="172" fontId="69" fillId="37" borderId="10" xfId="0" applyNumberFormat="1" applyFont="1" applyFill="1" applyBorder="1" applyAlignment="1">
      <alignment horizontal="center"/>
    </xf>
    <xf numFmtId="3" fontId="16" fillId="34" borderId="10" xfId="0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 horizontal="left"/>
    </xf>
    <xf numFmtId="0" fontId="0" fillId="45" borderId="10" xfId="0" applyFont="1" applyFill="1" applyBorder="1" applyAlignment="1">
      <alignment horizontal="left"/>
    </xf>
    <xf numFmtId="172" fontId="9" fillId="45" borderId="15" xfId="0" applyNumberFormat="1" applyFont="1" applyFill="1" applyBorder="1" applyAlignment="1">
      <alignment horizontal="center"/>
    </xf>
    <xf numFmtId="172" fontId="9" fillId="45" borderId="12" xfId="0" applyNumberFormat="1" applyFont="1" applyFill="1" applyBorder="1" applyAlignment="1">
      <alignment horizontal="center"/>
    </xf>
    <xf numFmtId="172" fontId="11" fillId="45" borderId="23" xfId="0" applyNumberFormat="1" applyFont="1" applyFill="1" applyBorder="1" applyAlignment="1">
      <alignment horizontal="center"/>
    </xf>
    <xf numFmtId="172" fontId="11" fillId="45" borderId="12" xfId="0" applyNumberFormat="1" applyFont="1" applyFill="1" applyBorder="1" applyAlignment="1">
      <alignment horizontal="center"/>
    </xf>
    <xf numFmtId="3" fontId="9" fillId="45" borderId="12" xfId="0" applyNumberFormat="1" applyFont="1" applyFill="1" applyBorder="1" applyAlignment="1">
      <alignment horizontal="center"/>
    </xf>
    <xf numFmtId="172" fontId="11" fillId="45" borderId="15" xfId="0" applyNumberFormat="1" applyFont="1" applyFill="1" applyBorder="1" applyAlignment="1">
      <alignment horizontal="center"/>
    </xf>
    <xf numFmtId="172" fontId="9" fillId="45" borderId="14" xfId="0" applyNumberFormat="1" applyFont="1" applyFill="1" applyBorder="1" applyAlignment="1">
      <alignment horizontal="center"/>
    </xf>
    <xf numFmtId="172" fontId="9" fillId="45" borderId="10" xfId="0" applyNumberFormat="1" applyFont="1" applyFill="1" applyBorder="1" applyAlignment="1">
      <alignment horizontal="center"/>
    </xf>
    <xf numFmtId="0" fontId="9" fillId="43" borderId="13" xfId="0" applyFont="1" applyFill="1" applyBorder="1" applyAlignment="1">
      <alignment horizontal="center" vertical="center" wrapText="1"/>
    </xf>
    <xf numFmtId="0" fontId="9" fillId="43" borderId="10" xfId="0" applyFont="1" applyFill="1" applyBorder="1" applyAlignment="1">
      <alignment horizontal="center" vertical="center" wrapText="1"/>
    </xf>
    <xf numFmtId="0" fontId="9" fillId="43" borderId="14" xfId="0" applyFont="1" applyFill="1" applyBorder="1" applyAlignment="1">
      <alignment horizontal="center" vertical="center" wrapText="1"/>
    </xf>
    <xf numFmtId="3" fontId="9" fillId="45" borderId="10" xfId="0" applyNumberFormat="1" applyFont="1" applyFill="1" applyBorder="1" applyAlignment="1">
      <alignment horizontal="center"/>
    </xf>
    <xf numFmtId="0" fontId="3" fillId="33" borderId="0" xfId="55" applyFont="1" applyFill="1">
      <alignment/>
      <protection/>
    </xf>
    <xf numFmtId="0" fontId="17" fillId="33" borderId="0" xfId="55" applyFont="1" applyFill="1">
      <alignment/>
      <protection/>
    </xf>
    <xf numFmtId="0" fontId="18" fillId="33" borderId="0" xfId="55" applyFont="1" applyFill="1">
      <alignment/>
      <protection/>
    </xf>
    <xf numFmtId="0" fontId="2" fillId="0" borderId="0" xfId="0" applyFont="1" applyAlignment="1">
      <alignment/>
    </xf>
    <xf numFmtId="172" fontId="9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wrapText="1"/>
    </xf>
    <xf numFmtId="0" fontId="14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  <xf numFmtId="172" fontId="16" fillId="34" borderId="10" xfId="0" applyNumberFormat="1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/>
    </xf>
    <xf numFmtId="172" fontId="9" fillId="37" borderId="10" xfId="0" applyNumberFormat="1" applyFont="1" applyFill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2" fillId="0" borderId="0" xfId="0" applyNumberFormat="1" applyFont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2" fontId="16" fillId="37" borderId="14" xfId="0" applyNumberFormat="1" applyFont="1" applyFill="1" applyBorder="1" applyAlignment="1">
      <alignment horizontal="center"/>
    </xf>
    <xf numFmtId="0" fontId="9" fillId="41" borderId="20" xfId="54" applyFont="1" applyFill="1" applyBorder="1" applyAlignment="1">
      <alignment horizontal="center"/>
      <protection/>
    </xf>
    <xf numFmtId="172" fontId="16" fillId="37" borderId="10" xfId="0" applyNumberFormat="1" applyFont="1" applyFill="1" applyBorder="1" applyAlignment="1">
      <alignment horizontal="center"/>
    </xf>
    <xf numFmtId="172" fontId="10" fillId="34" borderId="14" xfId="0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center"/>
    </xf>
    <xf numFmtId="172" fontId="10" fillId="34" borderId="13" xfId="0" applyNumberFormat="1" applyFont="1" applyFill="1" applyBorder="1" applyAlignment="1">
      <alignment horizontal="center"/>
    </xf>
    <xf numFmtId="172" fontId="69" fillId="37" borderId="10" xfId="0" applyNumberFormat="1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wrapText="1"/>
    </xf>
    <xf numFmtId="172" fontId="11" fillId="34" borderId="10" xfId="0" applyNumberFormat="1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172" fontId="9" fillId="0" borderId="11" xfId="0" applyNumberFormat="1" applyFont="1" applyBorder="1" applyAlignment="1">
      <alignment horizontal="center"/>
    </xf>
    <xf numFmtId="172" fontId="16" fillId="34" borderId="11" xfId="0" applyNumberFormat="1" applyFont="1" applyFill="1" applyBorder="1" applyAlignment="1">
      <alignment horizontal="center"/>
    </xf>
    <xf numFmtId="0" fontId="11" fillId="43" borderId="10" xfId="0" applyFont="1" applyFill="1" applyBorder="1" applyAlignment="1">
      <alignment horizontal="center" wrapText="1"/>
    </xf>
    <xf numFmtId="0" fontId="11" fillId="43" borderId="14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11" fillId="43" borderId="10" xfId="0" applyFont="1" applyFill="1" applyBorder="1" applyAlignment="1">
      <alignment horizontal="center" vertical="center" wrapText="1"/>
    </xf>
    <xf numFmtId="3" fontId="14" fillId="34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172" fontId="9" fillId="33" borderId="10" xfId="0" applyNumberFormat="1" applyFont="1" applyFill="1" applyBorder="1" applyAlignment="1">
      <alignment horizontal="center" vertical="center"/>
    </xf>
    <xf numFmtId="172" fontId="15" fillId="0" borderId="14" xfId="0" applyNumberFormat="1" applyFont="1" applyBorder="1" applyAlignment="1">
      <alignment horizontal="center" vertical="center"/>
    </xf>
    <xf numFmtId="172" fontId="16" fillId="34" borderId="10" xfId="0" applyNumberFormat="1" applyFont="1" applyFill="1" applyBorder="1" applyAlignment="1">
      <alignment horizontal="center" vertical="center"/>
    </xf>
    <xf numFmtId="172" fontId="15" fillId="0" borderId="10" xfId="0" applyNumberFormat="1" applyFont="1" applyBorder="1" applyAlignment="1">
      <alignment horizontal="center" vertical="center"/>
    </xf>
    <xf numFmtId="172" fontId="11" fillId="0" borderId="10" xfId="0" applyNumberFormat="1" applyFont="1" applyBorder="1" applyAlignment="1">
      <alignment horizontal="center" vertical="center"/>
    </xf>
    <xf numFmtId="172" fontId="12" fillId="0" borderId="10" xfId="0" applyNumberFormat="1" applyFont="1" applyBorder="1" applyAlignment="1">
      <alignment horizontal="center" vertical="center"/>
    </xf>
    <xf numFmtId="172" fontId="14" fillId="34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4" fontId="68" fillId="43" borderId="10" xfId="57" applyNumberFormat="1" applyFont="1" applyFill="1" applyBorder="1" applyAlignment="1">
      <alignment horizontal="center" vertical="center" wrapText="1"/>
    </xf>
    <xf numFmtId="175" fontId="68" fillId="34" borderId="10" xfId="0" applyNumberFormat="1" applyFont="1" applyFill="1" applyBorder="1" applyAlignment="1">
      <alignment horizontal="center" vertical="center"/>
    </xf>
    <xf numFmtId="174" fontId="68" fillId="42" borderId="10" xfId="57" applyNumberFormat="1" applyFont="1" applyFill="1" applyBorder="1" applyAlignment="1">
      <alignment horizontal="center" vertical="center" wrapText="1"/>
    </xf>
    <xf numFmtId="175" fontId="71" fillId="0" borderId="10" xfId="0" applyNumberFormat="1" applyFont="1" applyBorder="1" applyAlignment="1">
      <alignment horizontal="center" vertical="center"/>
    </xf>
    <xf numFmtId="175" fontId="71" fillId="0" borderId="10" xfId="0" applyNumberFormat="1" applyFont="1" applyBorder="1" applyAlignment="1">
      <alignment horizontal="center" vertical="center"/>
    </xf>
    <xf numFmtId="175" fontId="71" fillId="34" borderId="10" xfId="0" applyNumberFormat="1" applyFont="1" applyFill="1" applyBorder="1" applyAlignment="1">
      <alignment horizontal="center" vertical="center"/>
    </xf>
    <xf numFmtId="175" fontId="71" fillId="33" borderId="10" xfId="0" applyNumberFormat="1" applyFont="1" applyFill="1" applyBorder="1" applyAlignment="1">
      <alignment horizontal="center"/>
    </xf>
    <xf numFmtId="174" fontId="72" fillId="42" borderId="10" xfId="57" applyNumberFormat="1" applyFont="1" applyFill="1" applyBorder="1" applyAlignment="1">
      <alignment horizontal="center" vertical="center" wrapText="1"/>
    </xf>
    <xf numFmtId="174" fontId="72" fillId="43" borderId="10" xfId="57" applyNumberFormat="1" applyFont="1" applyFill="1" applyBorder="1" applyAlignment="1">
      <alignment horizontal="center" vertical="center" wrapText="1"/>
    </xf>
    <xf numFmtId="174" fontId="72" fillId="46" borderId="10" xfId="57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/>
    </xf>
    <xf numFmtId="3" fontId="16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3" fontId="9" fillId="37" borderId="10" xfId="0" applyNumberFormat="1" applyFont="1" applyFill="1" applyBorder="1" applyAlignment="1">
      <alignment horizontal="center"/>
    </xf>
    <xf numFmtId="3" fontId="16" fillId="34" borderId="11" xfId="0" applyNumberFormat="1" applyFont="1" applyFill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176" fontId="69" fillId="0" borderId="13" xfId="0" applyNumberFormat="1" applyFont="1" applyBorder="1" applyAlignment="1">
      <alignment horizontal="center"/>
    </xf>
    <xf numFmtId="174" fontId="16" fillId="34" borderId="10" xfId="0" applyNumberFormat="1" applyFont="1" applyFill="1" applyBorder="1" applyAlignment="1">
      <alignment horizontal="center"/>
    </xf>
    <xf numFmtId="174" fontId="9" fillId="37" borderId="10" xfId="0" applyNumberFormat="1" applyFont="1" applyFill="1" applyBorder="1" applyAlignment="1">
      <alignment horizontal="center"/>
    </xf>
    <xf numFmtId="174" fontId="14" fillId="34" borderId="10" xfId="0" applyNumberFormat="1" applyFont="1" applyFill="1" applyBorder="1" applyAlignment="1">
      <alignment horizontal="center"/>
    </xf>
    <xf numFmtId="174" fontId="69" fillId="0" borderId="13" xfId="0" applyNumberFormat="1" applyFont="1" applyBorder="1" applyAlignment="1">
      <alignment horizontal="center"/>
    </xf>
    <xf numFmtId="174" fontId="16" fillId="42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46" borderId="10" xfId="0" applyFont="1" applyFill="1" applyBorder="1" applyAlignment="1">
      <alignment horizontal="center" vertical="center" wrapText="1"/>
    </xf>
    <xf numFmtId="0" fontId="0" fillId="43" borderId="0" xfId="0" applyFont="1" applyFill="1" applyAlignment="1">
      <alignment/>
    </xf>
    <xf numFmtId="0" fontId="0" fillId="0" borderId="0" xfId="0" applyFont="1" applyAlignment="1">
      <alignment/>
    </xf>
    <xf numFmtId="0" fontId="2" fillId="43" borderId="0" xfId="0" applyFont="1" applyFill="1" applyAlignment="1">
      <alignment horizontal="center"/>
    </xf>
    <xf numFmtId="0" fontId="0" fillId="43" borderId="0" xfId="0" applyFont="1" applyFill="1" applyAlignment="1">
      <alignment horizontal="center"/>
    </xf>
    <xf numFmtId="0" fontId="2" fillId="43" borderId="0" xfId="0" applyFont="1" applyFill="1" applyAlignment="1">
      <alignment horizontal="center"/>
    </xf>
    <xf numFmtId="0" fontId="5" fillId="43" borderId="0" xfId="0" applyFont="1" applyFill="1" applyAlignment="1">
      <alignment horizontal="center"/>
    </xf>
    <xf numFmtId="0" fontId="2" fillId="43" borderId="0" xfId="0" applyFont="1" applyFill="1" applyAlignment="1">
      <alignment horizontal="center"/>
    </xf>
    <xf numFmtId="0" fontId="11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2" fontId="9" fillId="33" borderId="13" xfId="0" applyNumberFormat="1" applyFont="1" applyFill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172" fontId="15" fillId="0" borderId="14" xfId="0" applyNumberFormat="1" applyFont="1" applyBorder="1" applyAlignment="1">
      <alignment horizontal="center"/>
    </xf>
    <xf numFmtId="172" fontId="16" fillId="34" borderId="10" xfId="0" applyNumberFormat="1" applyFont="1" applyFill="1" applyBorder="1" applyAlignment="1">
      <alignment horizontal="center"/>
    </xf>
    <xf numFmtId="172" fontId="15" fillId="0" borderId="10" xfId="0" applyNumberFormat="1" applyFont="1" applyBorder="1" applyAlignment="1">
      <alignment horizontal="center"/>
    </xf>
    <xf numFmtId="172" fontId="16" fillId="37" borderId="14" xfId="0" applyNumberFormat="1" applyFont="1" applyFill="1" applyBorder="1" applyAlignment="1">
      <alignment horizontal="center"/>
    </xf>
    <xf numFmtId="172" fontId="16" fillId="42" borderId="10" xfId="0" applyNumberFormat="1" applyFont="1" applyFill="1" applyBorder="1" applyAlignment="1">
      <alignment horizontal="center"/>
    </xf>
    <xf numFmtId="172" fontId="16" fillId="34" borderId="15" xfId="0" applyNumberFormat="1" applyFont="1" applyFill="1" applyBorder="1" applyAlignment="1">
      <alignment horizontal="center"/>
    </xf>
    <xf numFmtId="172" fontId="16" fillId="34" borderId="12" xfId="0" applyNumberFormat="1" applyFont="1" applyFill="1" applyBorder="1" applyAlignment="1">
      <alignment horizontal="center"/>
    </xf>
    <xf numFmtId="172" fontId="10" fillId="34" borderId="12" xfId="0" applyNumberFormat="1" applyFont="1" applyFill="1" applyBorder="1" applyAlignment="1">
      <alignment horizontal="center"/>
    </xf>
    <xf numFmtId="172" fontId="10" fillId="34" borderId="15" xfId="0" applyNumberFormat="1" applyFont="1" applyFill="1" applyBorder="1" applyAlignment="1">
      <alignment horizontal="center"/>
    </xf>
    <xf numFmtId="172" fontId="10" fillId="34" borderId="10" xfId="0" applyNumberFormat="1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9" fillId="33" borderId="10" xfId="0" applyFont="1" applyFill="1" applyBorder="1" applyAlignment="1">
      <alignment horizontal="center"/>
    </xf>
    <xf numFmtId="172" fontId="16" fillId="34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2" fontId="16" fillId="37" borderId="17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6" fillId="34" borderId="1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/>
    </xf>
    <xf numFmtId="174" fontId="9" fillId="36" borderId="10" xfId="0" applyNumberFormat="1" applyFont="1" applyFill="1" applyBorder="1" applyAlignment="1">
      <alignment horizontal="center"/>
    </xf>
    <xf numFmtId="174" fontId="10" fillId="36" borderId="10" xfId="0" applyNumberFormat="1" applyFont="1" applyFill="1" applyBorder="1" applyAlignment="1">
      <alignment horizontal="center"/>
    </xf>
    <xf numFmtId="174" fontId="9" fillId="0" borderId="10" xfId="0" applyNumberFormat="1" applyFont="1" applyBorder="1" applyAlignment="1">
      <alignment horizontal="center"/>
    </xf>
    <xf numFmtId="174" fontId="9" fillId="34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172" fontId="9" fillId="33" borderId="15" xfId="0" applyNumberFormat="1" applyFont="1" applyFill="1" applyBorder="1" applyAlignment="1">
      <alignment horizontal="center"/>
    </xf>
    <xf numFmtId="172" fontId="9" fillId="34" borderId="12" xfId="0" applyNumberFormat="1" applyFont="1" applyFill="1" applyBorder="1" applyAlignment="1">
      <alignment horizontal="center"/>
    </xf>
    <xf numFmtId="172" fontId="9" fillId="37" borderId="10" xfId="0" applyNumberFormat="1" applyFont="1" applyFill="1" applyBorder="1" applyAlignment="1">
      <alignment horizontal="center"/>
    </xf>
    <xf numFmtId="172" fontId="9" fillId="33" borderId="12" xfId="0" applyNumberFormat="1" applyFont="1" applyFill="1" applyBorder="1" applyAlignment="1">
      <alignment horizontal="center"/>
    </xf>
    <xf numFmtId="172" fontId="9" fillId="37" borderId="12" xfId="0" applyNumberFormat="1" applyFont="1" applyFill="1" applyBorder="1" applyAlignment="1">
      <alignment horizontal="center"/>
    </xf>
    <xf numFmtId="172" fontId="13" fillId="34" borderId="12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172" fontId="15" fillId="0" borderId="11" xfId="0" applyNumberFormat="1" applyFont="1" applyBorder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174" fontId="16" fillId="34" borderId="10" xfId="0" applyNumberFormat="1" applyFont="1" applyFill="1" applyBorder="1" applyAlignment="1">
      <alignment horizontal="center"/>
    </xf>
    <xf numFmtId="172" fontId="0" fillId="33" borderId="15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72" fontId="0" fillId="33" borderId="10" xfId="0" applyNumberFormat="1" applyFont="1" applyFill="1" applyBorder="1" applyAlignment="1">
      <alignment horizontal="left"/>
    </xf>
    <xf numFmtId="172" fontId="9" fillId="34" borderId="10" xfId="0" applyNumberFormat="1" applyFont="1" applyFill="1" applyBorder="1" applyAlignment="1">
      <alignment horizontal="center"/>
    </xf>
    <xf numFmtId="172" fontId="11" fillId="34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72" fontId="15" fillId="33" borderId="14" xfId="0" applyNumberFormat="1" applyFont="1" applyFill="1" applyBorder="1" applyAlignment="1">
      <alignment horizontal="center"/>
    </xf>
    <xf numFmtId="3" fontId="9" fillId="33" borderId="10" xfId="0" applyNumberFormat="1" applyFont="1" applyFill="1" applyBorder="1" applyAlignment="1">
      <alignment horizontal="center"/>
    </xf>
    <xf numFmtId="172" fontId="16" fillId="34" borderId="10" xfId="0" applyNumberFormat="1" applyFont="1" applyFill="1" applyBorder="1" applyAlignment="1">
      <alignment horizontal="center" wrapText="1"/>
    </xf>
    <xf numFmtId="172" fontId="12" fillId="33" borderId="12" xfId="0" applyNumberFormat="1" applyFont="1" applyFill="1" applyBorder="1" applyAlignment="1">
      <alignment horizontal="center"/>
    </xf>
    <xf numFmtId="172" fontId="14" fillId="34" borderId="12" xfId="0" applyNumberFormat="1" applyFont="1" applyFill="1" applyBorder="1" applyAlignment="1">
      <alignment horizontal="center"/>
    </xf>
    <xf numFmtId="0" fontId="0" fillId="45" borderId="10" xfId="0" applyFont="1" applyFill="1" applyBorder="1" applyAlignment="1">
      <alignment horizontal="left"/>
    </xf>
    <xf numFmtId="172" fontId="9" fillId="45" borderId="15" xfId="0" applyNumberFormat="1" applyFont="1" applyFill="1" applyBorder="1" applyAlignment="1">
      <alignment horizontal="center"/>
    </xf>
    <xf numFmtId="172" fontId="9" fillId="45" borderId="12" xfId="0" applyNumberFormat="1" applyFont="1" applyFill="1" applyBorder="1" applyAlignment="1">
      <alignment horizontal="center"/>
    </xf>
    <xf numFmtId="172" fontId="11" fillId="45" borderId="12" xfId="0" applyNumberFormat="1" applyFont="1" applyFill="1" applyBorder="1" applyAlignment="1">
      <alignment horizontal="center"/>
    </xf>
    <xf numFmtId="3" fontId="9" fillId="45" borderId="12" xfId="0" applyNumberFormat="1" applyFont="1" applyFill="1" applyBorder="1" applyAlignment="1">
      <alignment horizontal="center"/>
    </xf>
    <xf numFmtId="172" fontId="11" fillId="45" borderId="15" xfId="0" applyNumberFormat="1" applyFont="1" applyFill="1" applyBorder="1" applyAlignment="1">
      <alignment horizontal="center"/>
    </xf>
    <xf numFmtId="172" fontId="9" fillId="45" borderId="14" xfId="0" applyNumberFormat="1" applyFont="1" applyFill="1" applyBorder="1" applyAlignment="1">
      <alignment horizontal="center"/>
    </xf>
    <xf numFmtId="172" fontId="9" fillId="47" borderId="24" xfId="54" applyNumberFormat="1" applyFont="1" applyFill="1" applyBorder="1" applyAlignment="1">
      <alignment horizontal="center"/>
      <protection/>
    </xf>
    <xf numFmtId="3" fontId="9" fillId="45" borderId="11" xfId="0" applyNumberFormat="1" applyFont="1" applyFill="1" applyBorder="1" applyAlignment="1">
      <alignment horizontal="center"/>
    </xf>
    <xf numFmtId="172" fontId="9" fillId="45" borderId="10" xfId="0" applyNumberFormat="1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172" fontId="9" fillId="42" borderId="13" xfId="0" applyNumberFormat="1" applyFont="1" applyFill="1" applyBorder="1" applyAlignment="1">
      <alignment horizontal="center"/>
    </xf>
    <xf numFmtId="3" fontId="9" fillId="42" borderId="10" xfId="0" applyNumberFormat="1" applyFont="1" applyFill="1" applyBorder="1" applyAlignment="1">
      <alignment horizontal="center"/>
    </xf>
    <xf numFmtId="0" fontId="16" fillId="42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7" fillId="34" borderId="18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172" fontId="10" fillId="34" borderId="14" xfId="0" applyNumberFormat="1" applyFont="1" applyFill="1" applyBorder="1" applyAlignment="1">
      <alignment horizontal="center"/>
    </xf>
    <xf numFmtId="172" fontId="10" fillId="34" borderId="13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9" fillId="41" borderId="0" xfId="54" applyFont="1" applyFill="1" applyAlignment="1">
      <alignment horizontal="center"/>
      <protection/>
    </xf>
    <xf numFmtId="0" fontId="0" fillId="0" borderId="10" xfId="0" applyFont="1" applyBorder="1" applyAlignment="1">
      <alignment horizontal="left"/>
    </xf>
    <xf numFmtId="0" fontId="0" fillId="43" borderId="10" xfId="0" applyFont="1" applyFill="1" applyBorder="1" applyAlignment="1">
      <alignment horizontal="left"/>
    </xf>
    <xf numFmtId="0" fontId="9" fillId="43" borderId="13" xfId="0" applyFont="1" applyFill="1" applyBorder="1" applyAlignment="1">
      <alignment horizontal="center" vertical="center" wrapText="1"/>
    </xf>
    <xf numFmtId="0" fontId="9" fillId="43" borderId="14" xfId="0" applyFont="1" applyFill="1" applyBorder="1" applyAlignment="1">
      <alignment horizontal="center" vertical="center" wrapText="1"/>
    </xf>
    <xf numFmtId="172" fontId="16" fillId="37" borderId="14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justify"/>
    </xf>
    <xf numFmtId="0" fontId="0" fillId="0" borderId="10" xfId="0" applyFont="1" applyBorder="1" applyAlignment="1">
      <alignment horizontal="left" vertical="justify"/>
    </xf>
    <xf numFmtId="49" fontId="16" fillId="34" borderId="10" xfId="0" applyNumberFormat="1" applyFont="1" applyFill="1" applyBorder="1" applyAlignment="1">
      <alignment horizontal="center" vertical="center" wrapText="1"/>
    </xf>
    <xf numFmtId="174" fontId="68" fillId="33" borderId="13" xfId="0" applyNumberFormat="1" applyFont="1" applyFill="1" applyBorder="1" applyAlignment="1">
      <alignment horizontal="center"/>
    </xf>
    <xf numFmtId="175" fontId="69" fillId="34" borderId="10" xfId="0" applyNumberFormat="1" applyFont="1" applyFill="1" applyBorder="1" applyAlignment="1">
      <alignment horizontal="center"/>
    </xf>
    <xf numFmtId="175" fontId="69" fillId="37" borderId="14" xfId="0" applyNumberFormat="1" applyFont="1" applyFill="1" applyBorder="1" applyAlignment="1">
      <alignment horizontal="center" vertical="center" wrapText="1"/>
    </xf>
    <xf numFmtId="175" fontId="69" fillId="42" borderId="10" xfId="0" applyNumberFormat="1" applyFont="1" applyFill="1" applyBorder="1" applyAlignment="1">
      <alignment horizontal="center"/>
    </xf>
    <xf numFmtId="1" fontId="68" fillId="33" borderId="13" xfId="0" applyNumberFormat="1" applyFont="1" applyFill="1" applyBorder="1" applyAlignment="1">
      <alignment horizontal="center"/>
    </xf>
    <xf numFmtId="172" fontId="69" fillId="34" borderId="10" xfId="0" applyNumberFormat="1" applyFont="1" applyFill="1" applyBorder="1" applyAlignment="1">
      <alignment horizontal="center"/>
    </xf>
    <xf numFmtId="172" fontId="68" fillId="33" borderId="13" xfId="0" applyNumberFormat="1" applyFont="1" applyFill="1" applyBorder="1" applyAlignment="1">
      <alignment horizontal="center"/>
    </xf>
    <xf numFmtId="172" fontId="69" fillId="37" borderId="14" xfId="0" applyNumberFormat="1" applyFont="1" applyFill="1" applyBorder="1" applyAlignment="1">
      <alignment horizontal="center" vertical="center" wrapText="1"/>
    </xf>
    <xf numFmtId="0" fontId="16" fillId="38" borderId="10" xfId="0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/>
    </xf>
    <xf numFmtId="172" fontId="69" fillId="43" borderId="14" xfId="0" applyNumberFormat="1" applyFont="1" applyFill="1" applyBorder="1" applyAlignment="1">
      <alignment horizontal="center" vertical="center" wrapText="1"/>
    </xf>
    <xf numFmtId="175" fontId="16" fillId="34" borderId="10" xfId="0" applyNumberFormat="1" applyFont="1" applyFill="1" applyBorder="1" applyAlignment="1">
      <alignment horizontal="center"/>
    </xf>
    <xf numFmtId="175" fontId="16" fillId="42" borderId="10" xfId="0" applyNumberFormat="1" applyFont="1" applyFill="1" applyBorder="1" applyAlignment="1">
      <alignment horizontal="center"/>
    </xf>
    <xf numFmtId="175" fontId="69" fillId="42" borderId="14" xfId="0" applyNumberFormat="1" applyFont="1" applyFill="1" applyBorder="1" applyAlignment="1">
      <alignment horizontal="center" vertical="center" wrapText="1"/>
    </xf>
    <xf numFmtId="175" fontId="69" fillId="43" borderId="14" xfId="0" applyNumberFormat="1" applyFont="1" applyFill="1" applyBorder="1" applyAlignment="1">
      <alignment horizontal="center" vertical="center" wrapText="1"/>
    </xf>
    <xf numFmtId="174" fontId="68" fillId="42" borderId="13" xfId="0" applyNumberFormat="1" applyFont="1" applyFill="1" applyBorder="1" applyAlignment="1">
      <alignment horizontal="center"/>
    </xf>
    <xf numFmtId="174" fontId="68" fillId="43" borderId="13" xfId="0" applyNumberFormat="1" applyFont="1" applyFill="1" applyBorder="1" applyAlignment="1">
      <alignment horizontal="center"/>
    </xf>
    <xf numFmtId="174" fontId="68" fillId="42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1" fontId="16" fillId="34" borderId="10" xfId="0" applyNumberFormat="1" applyFont="1" applyFill="1" applyBorder="1" applyAlignment="1">
      <alignment horizontal="center"/>
    </xf>
    <xf numFmtId="1" fontId="16" fillId="37" borderId="14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1" fontId="16" fillId="42" borderId="10" xfId="0" applyNumberFormat="1" applyFont="1" applyFill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16" fillId="34" borderId="11" xfId="0" applyNumberFormat="1" applyFont="1" applyFill="1" applyBorder="1" applyAlignment="1">
      <alignment horizontal="center"/>
    </xf>
    <xf numFmtId="176" fontId="69" fillId="0" borderId="13" xfId="0" applyNumberFormat="1" applyFont="1" applyBorder="1" applyAlignment="1">
      <alignment horizontal="center"/>
    </xf>
    <xf numFmtId="174" fontId="69" fillId="0" borderId="13" xfId="0" applyNumberFormat="1" applyFont="1" applyBorder="1" applyAlignment="1">
      <alignment horizontal="center"/>
    </xf>
    <xf numFmtId="12" fontId="15" fillId="0" borderId="13" xfId="0" applyNumberFormat="1" applyFont="1" applyBorder="1" applyAlignment="1">
      <alignment/>
    </xf>
    <xf numFmtId="12" fontId="16" fillId="34" borderId="10" xfId="0" applyNumberFormat="1" applyFont="1" applyFill="1" applyBorder="1" applyAlignment="1">
      <alignment/>
    </xf>
    <xf numFmtId="1" fontId="9" fillId="33" borderId="13" xfId="0" applyNumberFormat="1" applyFont="1" applyFill="1" applyBorder="1" applyAlignment="1">
      <alignment horizontal="center"/>
    </xf>
    <xf numFmtId="1" fontId="16" fillId="34" borderId="10" xfId="0" applyNumberFormat="1" applyFont="1" applyFill="1" applyBorder="1" applyAlignment="1">
      <alignment horizontal="center" wrapText="1"/>
    </xf>
    <xf numFmtId="12" fontId="16" fillId="46" borderId="10" xfId="0" applyNumberFormat="1" applyFont="1" applyFill="1" applyBorder="1" applyAlignment="1">
      <alignment/>
    </xf>
    <xf numFmtId="172" fontId="16" fillId="46" borderId="10" xfId="0" applyNumberFormat="1" applyFont="1" applyFill="1" applyBorder="1" applyAlignment="1">
      <alignment horizontal="center"/>
    </xf>
    <xf numFmtId="172" fontId="15" fillId="43" borderId="13" xfId="0" applyNumberFormat="1" applyFont="1" applyFill="1" applyBorder="1" applyAlignment="1">
      <alignment horizontal="center"/>
    </xf>
    <xf numFmtId="0" fontId="16" fillId="46" borderId="10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/>
    </xf>
    <xf numFmtId="172" fontId="15" fillId="33" borderId="16" xfId="0" applyNumberFormat="1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16" fillId="37" borderId="14" xfId="0" applyFont="1" applyFill="1" applyBorder="1" applyAlignment="1">
      <alignment horizontal="center"/>
    </xf>
    <xf numFmtId="0" fontId="16" fillId="42" borderId="10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3" fontId="16" fillId="34" borderId="10" xfId="0" applyNumberFormat="1" applyFont="1" applyFill="1" applyBorder="1" applyAlignment="1">
      <alignment horizontal="center"/>
    </xf>
    <xf numFmtId="3" fontId="16" fillId="37" borderId="17" xfId="0" applyNumberFormat="1" applyFont="1" applyFill="1" applyBorder="1" applyAlignment="1">
      <alignment horizontal="center"/>
    </xf>
    <xf numFmtId="1" fontId="16" fillId="34" borderId="13" xfId="0" applyNumberFormat="1" applyFont="1" applyFill="1" applyBorder="1" applyAlignment="1">
      <alignment horizontal="center"/>
    </xf>
    <xf numFmtId="176" fontId="69" fillId="46" borderId="13" xfId="0" applyNumberFormat="1" applyFont="1" applyFill="1" applyBorder="1" applyAlignment="1">
      <alignment horizontal="center"/>
    </xf>
    <xf numFmtId="176" fontId="69" fillId="42" borderId="13" xfId="0" applyNumberFormat="1" applyFont="1" applyFill="1" applyBorder="1" applyAlignment="1">
      <alignment horizontal="center"/>
    </xf>
    <xf numFmtId="176" fontId="69" fillId="0" borderId="10" xfId="0" applyNumberFormat="1" applyFont="1" applyBorder="1" applyAlignment="1">
      <alignment horizontal="center"/>
    </xf>
    <xf numFmtId="176" fontId="69" fillId="0" borderId="25" xfId="0" applyNumberFormat="1" applyFont="1" applyBorder="1" applyAlignment="1">
      <alignment horizontal="center"/>
    </xf>
    <xf numFmtId="174" fontId="16" fillId="42" borderId="10" xfId="0" applyNumberFormat="1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174" fontId="69" fillId="46" borderId="13" xfId="0" applyNumberFormat="1" applyFont="1" applyFill="1" applyBorder="1" applyAlignment="1">
      <alignment horizontal="center"/>
    </xf>
    <xf numFmtId="176" fontId="69" fillId="42" borderId="10" xfId="0" applyNumberFormat="1" applyFont="1" applyFill="1" applyBorder="1" applyAlignment="1">
      <alignment horizontal="center"/>
    </xf>
    <xf numFmtId="172" fontId="16" fillId="42" borderId="14" xfId="0" applyNumberFormat="1" applyFont="1" applyFill="1" applyBorder="1" applyAlignment="1">
      <alignment horizontal="center"/>
    </xf>
    <xf numFmtId="172" fontId="9" fillId="45" borderId="10" xfId="0" applyNumberFormat="1" applyFont="1" applyFill="1" applyBorder="1" applyAlignment="1">
      <alignment horizontal="center" wrapText="1"/>
    </xf>
    <xf numFmtId="0" fontId="73" fillId="0" borderId="10" xfId="0" applyFont="1" applyBorder="1" applyAlignment="1">
      <alignment horizontal="center" vertical="center" wrapText="1"/>
    </xf>
    <xf numFmtId="3" fontId="9" fillId="47" borderId="22" xfId="54" applyNumberFormat="1" applyFont="1" applyFill="1" applyBorder="1" applyAlignment="1">
      <alignment horizontal="center"/>
      <protection/>
    </xf>
    <xf numFmtId="3" fontId="9" fillId="47" borderId="22" xfId="54" applyNumberFormat="1" applyFont="1" applyFill="1" applyBorder="1" applyAlignment="1">
      <alignment horizontal="center"/>
      <protection/>
    </xf>
    <xf numFmtId="1" fontId="16" fillId="35" borderId="10" xfId="0" applyNumberFormat="1" applyFont="1" applyFill="1" applyBorder="1" applyAlignment="1">
      <alignment horizontal="center" vertical="center" wrapText="1"/>
    </xf>
    <xf numFmtId="172" fontId="9" fillId="47" borderId="22" xfId="54" applyNumberFormat="1" applyFont="1" applyFill="1" applyBorder="1" applyAlignment="1">
      <alignment horizontal="center"/>
      <protection/>
    </xf>
    <xf numFmtId="3" fontId="11" fillId="33" borderId="10" xfId="0" applyNumberFormat="1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center"/>
    </xf>
    <xf numFmtId="1" fontId="11" fillId="33" borderId="13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6" fillId="34" borderId="10" xfId="0" applyNumberFormat="1" applyFont="1" applyFill="1" applyBorder="1" applyAlignment="1">
      <alignment horizontal="center"/>
    </xf>
    <xf numFmtId="0" fontId="2" fillId="43" borderId="0" xfId="0" applyFont="1" applyFill="1" applyAlignment="1">
      <alignment/>
    </xf>
    <xf numFmtId="0" fontId="16" fillId="34" borderId="11" xfId="0" applyFont="1" applyFill="1" applyBorder="1" applyAlignment="1">
      <alignment horizontal="center" wrapText="1"/>
    </xf>
    <xf numFmtId="172" fontId="11" fillId="33" borderId="10" xfId="0" applyNumberFormat="1" applyFont="1" applyFill="1" applyBorder="1" applyAlignment="1">
      <alignment horizontal="center"/>
    </xf>
    <xf numFmtId="172" fontId="14" fillId="34" borderId="10" xfId="0" applyNumberFormat="1" applyFont="1" applyFill="1" applyBorder="1" applyAlignment="1">
      <alignment horizontal="center"/>
    </xf>
    <xf numFmtId="172" fontId="12" fillId="0" borderId="10" xfId="0" applyNumberFormat="1" applyFont="1" applyBorder="1" applyAlignment="1">
      <alignment horizontal="center"/>
    </xf>
    <xf numFmtId="0" fontId="73" fillId="0" borderId="10" xfId="0" applyFont="1" applyBorder="1" applyAlignment="1">
      <alignment horizontal="center" vertical="center" wrapText="1"/>
    </xf>
    <xf numFmtId="0" fontId="11" fillId="43" borderId="10" xfId="0" applyFont="1" applyFill="1" applyBorder="1" applyAlignment="1">
      <alignment horizontal="center" wrapText="1"/>
    </xf>
    <xf numFmtId="0" fontId="11" fillId="43" borderId="14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172" fontId="12" fillId="0" borderId="14" xfId="0" applyNumberFormat="1" applyFont="1" applyBorder="1" applyAlignment="1">
      <alignment horizontal="center" vertical="center"/>
    </xf>
    <xf numFmtId="172" fontId="14" fillId="34" borderId="10" xfId="0" applyNumberFormat="1" applyFont="1" applyFill="1" applyBorder="1" applyAlignment="1">
      <alignment horizontal="center" vertical="center"/>
    </xf>
    <xf numFmtId="172" fontId="12" fillId="0" borderId="10" xfId="0" applyNumberFormat="1" applyFont="1" applyBorder="1" applyAlignment="1">
      <alignment horizontal="center" vertical="center"/>
    </xf>
    <xf numFmtId="12" fontId="15" fillId="0" borderId="13" xfId="0" applyNumberFormat="1" applyFont="1" applyBorder="1" applyAlignment="1">
      <alignment horizontal="center"/>
    </xf>
    <xf numFmtId="3" fontId="16" fillId="34" borderId="10" xfId="0" applyNumberFormat="1" applyFont="1" applyFill="1" applyBorder="1" applyAlignment="1">
      <alignment horizontal="center" wrapText="1"/>
    </xf>
    <xf numFmtId="172" fontId="12" fillId="33" borderId="10" xfId="0" applyNumberFormat="1" applyFont="1" applyFill="1" applyBorder="1" applyAlignment="1">
      <alignment horizontal="center"/>
    </xf>
    <xf numFmtId="172" fontId="11" fillId="37" borderId="10" xfId="0" applyNumberFormat="1" applyFont="1" applyFill="1" applyBorder="1" applyAlignment="1">
      <alignment horizontal="center"/>
    </xf>
    <xf numFmtId="0" fontId="11" fillId="34" borderId="13" xfId="0" applyFont="1" applyFill="1" applyBorder="1" applyAlignment="1">
      <alignment horizontal="center" vertical="center" wrapText="1"/>
    </xf>
    <xf numFmtId="172" fontId="11" fillId="33" borderId="13" xfId="0" applyNumberFormat="1" applyFont="1" applyFill="1" applyBorder="1" applyAlignment="1">
      <alignment horizontal="center"/>
    </xf>
    <xf numFmtId="172" fontId="11" fillId="33" borderId="14" xfId="0" applyNumberFormat="1" applyFont="1" applyFill="1" applyBorder="1" applyAlignment="1">
      <alignment horizontal="center"/>
    </xf>
    <xf numFmtId="172" fontId="14" fillId="37" borderId="14" xfId="0" applyNumberFormat="1" applyFont="1" applyFill="1" applyBorder="1" applyAlignment="1">
      <alignment horizontal="center"/>
    </xf>
    <xf numFmtId="3" fontId="11" fillId="41" borderId="20" xfId="54" applyNumberFormat="1" applyFont="1" applyFill="1" applyBorder="1" applyAlignment="1">
      <alignment horizontal="center"/>
      <protection/>
    </xf>
    <xf numFmtId="172" fontId="11" fillId="34" borderId="13" xfId="0" applyNumberFormat="1" applyFont="1" applyFill="1" applyBorder="1" applyAlignment="1">
      <alignment horizontal="center"/>
    </xf>
    <xf numFmtId="0" fontId="11" fillId="41" borderId="20" xfId="54" applyFont="1" applyFill="1" applyBorder="1" applyAlignment="1">
      <alignment horizontal="center"/>
      <protection/>
    </xf>
    <xf numFmtId="172" fontId="12" fillId="0" borderId="14" xfId="0" applyNumberFormat="1" applyFont="1" applyBorder="1" applyAlignment="1">
      <alignment horizontal="center"/>
    </xf>
    <xf numFmtId="172" fontId="14" fillId="34" borderId="13" xfId="0" applyNumberFormat="1" applyFont="1" applyFill="1" applyBorder="1" applyAlignment="1">
      <alignment horizontal="center"/>
    </xf>
    <xf numFmtId="172" fontId="12" fillId="0" borderId="11" xfId="0" applyNumberFormat="1" applyFont="1" applyBorder="1" applyAlignment="1">
      <alignment horizontal="center"/>
    </xf>
    <xf numFmtId="172" fontId="14" fillId="34" borderId="11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center"/>
    </xf>
    <xf numFmtId="172" fontId="12" fillId="33" borderId="13" xfId="0" applyNumberFormat="1" applyFont="1" applyFill="1" applyBorder="1" applyAlignment="1">
      <alignment horizontal="center"/>
    </xf>
    <xf numFmtId="172" fontId="12" fillId="33" borderId="14" xfId="0" applyNumberFormat="1" applyFont="1" applyFill="1" applyBorder="1" applyAlignment="1">
      <alignment horizontal="center"/>
    </xf>
    <xf numFmtId="172" fontId="11" fillId="37" borderId="14" xfId="0" applyNumberFormat="1" applyFont="1" applyFill="1" applyBorder="1" applyAlignment="1">
      <alignment horizontal="center"/>
    </xf>
    <xf numFmtId="172" fontId="12" fillId="33" borderId="16" xfId="0" applyNumberFormat="1" applyFont="1" applyFill="1" applyBorder="1" applyAlignment="1">
      <alignment horizontal="center"/>
    </xf>
    <xf numFmtId="172" fontId="12" fillId="33" borderId="17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3" fontId="14" fillId="34" borderId="10" xfId="0" applyNumberFormat="1" applyFont="1" applyFill="1" applyBorder="1" applyAlignment="1">
      <alignment horizontal="center"/>
    </xf>
    <xf numFmtId="3" fontId="11" fillId="37" borderId="10" xfId="0" applyNumberFormat="1" applyFont="1" applyFill="1" applyBorder="1" applyAlignment="1">
      <alignment horizontal="center"/>
    </xf>
    <xf numFmtId="3" fontId="11" fillId="33" borderId="11" xfId="0" applyNumberFormat="1" applyFont="1" applyFill="1" applyBorder="1" applyAlignment="1">
      <alignment horizontal="center"/>
    </xf>
    <xf numFmtId="3" fontId="14" fillId="34" borderId="11" xfId="0" applyNumberFormat="1" applyFont="1" applyFill="1" applyBorder="1" applyAlignment="1">
      <alignment horizontal="center"/>
    </xf>
    <xf numFmtId="3" fontId="11" fillId="37" borderId="11" xfId="0" applyNumberFormat="1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176" fontId="71" fillId="0" borderId="13" xfId="0" applyNumberFormat="1" applyFont="1" applyBorder="1" applyAlignment="1">
      <alignment horizontal="center"/>
    </xf>
    <xf numFmtId="174" fontId="14" fillId="34" borderId="10" xfId="0" applyNumberFormat="1" applyFont="1" applyFill="1" applyBorder="1" applyAlignment="1">
      <alignment horizontal="center"/>
    </xf>
    <xf numFmtId="174" fontId="11" fillId="37" borderId="10" xfId="0" applyNumberFormat="1" applyFont="1" applyFill="1" applyBorder="1" applyAlignment="1">
      <alignment horizontal="center"/>
    </xf>
    <xf numFmtId="174" fontId="71" fillId="0" borderId="13" xfId="0" applyNumberFormat="1" applyFont="1" applyBorder="1" applyAlignment="1">
      <alignment horizontal="center"/>
    </xf>
    <xf numFmtId="174" fontId="14" fillId="37" borderId="14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1" fontId="14" fillId="34" borderId="10" xfId="0" applyNumberFormat="1" applyFont="1" applyFill="1" applyBorder="1" applyAlignment="1">
      <alignment horizontal="center"/>
    </xf>
    <xf numFmtId="1" fontId="11" fillId="0" borderId="21" xfId="0" applyNumberFormat="1" applyFont="1" applyBorder="1" applyAlignment="1">
      <alignment horizontal="center"/>
    </xf>
    <xf numFmtId="1" fontId="14" fillId="37" borderId="14" xfId="0" applyNumberFormat="1" applyFont="1" applyFill="1" applyBorder="1" applyAlignment="1">
      <alignment horizontal="center"/>
    </xf>
    <xf numFmtId="3" fontId="11" fillId="42" borderId="10" xfId="0" applyNumberFormat="1" applyFont="1" applyFill="1" applyBorder="1" applyAlignment="1">
      <alignment horizontal="center" wrapText="1"/>
    </xf>
    <xf numFmtId="49" fontId="16" fillId="34" borderId="11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43" borderId="10" xfId="0" applyFont="1" applyFill="1" applyBorder="1" applyAlignment="1">
      <alignment horizontal="center" wrapText="1"/>
    </xf>
    <xf numFmtId="3" fontId="9" fillId="33" borderId="17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horizontal="left"/>
    </xf>
    <xf numFmtId="0" fontId="23" fillId="34" borderId="18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43" borderId="10" xfId="0" applyFont="1" applyFill="1" applyBorder="1" applyAlignment="1">
      <alignment horizontal="left"/>
    </xf>
    <xf numFmtId="0" fontId="22" fillId="33" borderId="10" xfId="0" applyFont="1" applyFill="1" applyBorder="1" applyAlignment="1">
      <alignment horizontal="left" vertical="justify"/>
    </xf>
    <xf numFmtId="0" fontId="22" fillId="0" borderId="10" xfId="0" applyFont="1" applyBorder="1" applyAlignment="1">
      <alignment horizontal="left" vertical="justify"/>
    </xf>
    <xf numFmtId="0" fontId="22" fillId="0" borderId="10" xfId="0" applyFont="1" applyBorder="1" applyAlignment="1">
      <alignment vertical="justify"/>
    </xf>
    <xf numFmtId="0" fontId="23" fillId="34" borderId="10" xfId="0" applyFont="1" applyFill="1" applyBorder="1" applyAlignment="1">
      <alignment horizontal="center" vertical="justify"/>
    </xf>
    <xf numFmtId="0" fontId="23" fillId="43" borderId="10" xfId="0" applyFont="1" applyFill="1" applyBorder="1" applyAlignment="1">
      <alignment horizontal="left" vertical="justify"/>
    </xf>
    <xf numFmtId="0" fontId="22" fillId="0" borderId="12" xfId="0" applyFont="1" applyBorder="1" applyAlignment="1">
      <alignment horizontal="left"/>
    </xf>
    <xf numFmtId="0" fontId="23" fillId="34" borderId="12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left"/>
    </xf>
    <xf numFmtId="0" fontId="23" fillId="34" borderId="11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 wrapText="1"/>
    </xf>
    <xf numFmtId="0" fontId="23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3" fillId="34" borderId="13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wrapText="1"/>
    </xf>
    <xf numFmtId="3" fontId="23" fillId="34" borderId="10" xfId="0" applyNumberFormat="1" applyFont="1" applyFill="1" applyBorder="1" applyAlignment="1">
      <alignment horizontal="center" vertical="center" wrapText="1"/>
    </xf>
    <xf numFmtId="172" fontId="23" fillId="34" borderId="10" xfId="0" applyNumberFormat="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wrapText="1"/>
    </xf>
    <xf numFmtId="3" fontId="9" fillId="33" borderId="11" xfId="0" applyNumberFormat="1" applyFont="1" applyFill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172" fontId="9" fillId="37" borderId="12" xfId="0" applyNumberFormat="1" applyFont="1" applyFill="1" applyBorder="1" applyAlignment="1">
      <alignment horizontal="center"/>
    </xf>
    <xf numFmtId="172" fontId="9" fillId="45" borderId="23" xfId="0" applyNumberFormat="1" applyFont="1" applyFill="1" applyBorder="1" applyAlignment="1">
      <alignment horizontal="center"/>
    </xf>
    <xf numFmtId="12" fontId="15" fillId="0" borderId="13" xfId="0" applyNumberFormat="1" applyFont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9" fillId="43" borderId="11" xfId="0" applyFont="1" applyFill="1" applyBorder="1" applyAlignment="1">
      <alignment horizontal="center"/>
    </xf>
    <xf numFmtId="3" fontId="11" fillId="43" borderId="11" xfId="0" applyNumberFormat="1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 horizontal="center"/>
    </xf>
    <xf numFmtId="49" fontId="9" fillId="43" borderId="10" xfId="0" applyNumberFormat="1" applyFont="1" applyFill="1" applyBorder="1" applyAlignment="1">
      <alignment horizontal="center"/>
    </xf>
    <xf numFmtId="172" fontId="69" fillId="42" borderId="10" xfId="0" applyNumberFormat="1" applyFont="1" applyFill="1" applyBorder="1" applyAlignment="1">
      <alignment horizontal="center"/>
    </xf>
    <xf numFmtId="172" fontId="69" fillId="0" borderId="10" xfId="0" applyNumberFormat="1" applyFont="1" applyBorder="1" applyAlignment="1">
      <alignment horizontal="center"/>
    </xf>
    <xf numFmtId="172" fontId="71" fillId="0" borderId="10" xfId="0" applyNumberFormat="1" applyFont="1" applyBorder="1" applyAlignment="1">
      <alignment horizontal="center"/>
    </xf>
    <xf numFmtId="172" fontId="71" fillId="0" borderId="11" xfId="0" applyNumberFormat="1" applyFont="1" applyBorder="1" applyAlignment="1">
      <alignment horizontal="center"/>
    </xf>
    <xf numFmtId="172" fontId="71" fillId="34" borderId="11" xfId="0" applyNumberFormat="1" applyFont="1" applyFill="1" applyBorder="1" applyAlignment="1">
      <alignment horizontal="center"/>
    </xf>
    <xf numFmtId="12" fontId="69" fillId="0" borderId="13" xfId="0" applyNumberFormat="1" applyFont="1" applyBorder="1" applyAlignment="1">
      <alignment/>
    </xf>
    <xf numFmtId="12" fontId="69" fillId="0" borderId="13" xfId="0" applyNumberFormat="1" applyFont="1" applyBorder="1" applyAlignment="1">
      <alignment horizontal="center"/>
    </xf>
    <xf numFmtId="172" fontId="69" fillId="34" borderId="10" xfId="0" applyNumberFormat="1" applyFont="1" applyFill="1" applyBorder="1" applyAlignment="1">
      <alignment horizontal="center" wrapText="1"/>
    </xf>
    <xf numFmtId="12" fontId="69" fillId="43" borderId="13" xfId="0" applyNumberFormat="1" applyFont="1" applyFill="1" applyBorder="1" applyAlignment="1">
      <alignment horizontal="center"/>
    </xf>
    <xf numFmtId="172" fontId="69" fillId="43" borderId="13" xfId="0" applyNumberFormat="1" applyFont="1" applyFill="1" applyBorder="1" applyAlignment="1">
      <alignment horizontal="center"/>
    </xf>
    <xf numFmtId="0" fontId="69" fillId="34" borderId="10" xfId="0" applyFont="1" applyFill="1" applyBorder="1" applyAlignment="1">
      <alignment horizontal="center" wrapText="1"/>
    </xf>
    <xf numFmtId="172" fontId="9" fillId="43" borderId="13" xfId="0" applyNumberFormat="1" applyFont="1" applyFill="1" applyBorder="1" applyAlignment="1">
      <alignment horizontal="center"/>
    </xf>
    <xf numFmtId="172" fontId="15" fillId="45" borderId="10" xfId="0" applyNumberFormat="1" applyFont="1" applyFill="1" applyBorder="1" applyAlignment="1">
      <alignment horizontal="center"/>
    </xf>
    <xf numFmtId="172" fontId="16" fillId="45" borderId="10" xfId="0" applyNumberFormat="1" applyFont="1" applyFill="1" applyBorder="1" applyAlignment="1">
      <alignment horizontal="center"/>
    </xf>
    <xf numFmtId="172" fontId="12" fillId="45" borderId="10" xfId="0" applyNumberFormat="1" applyFont="1" applyFill="1" applyBorder="1" applyAlignment="1">
      <alignment horizontal="center"/>
    </xf>
    <xf numFmtId="0" fontId="14" fillId="45" borderId="10" xfId="0" applyFont="1" applyFill="1" applyBorder="1" applyAlignment="1">
      <alignment horizontal="center" wrapText="1"/>
    </xf>
    <xf numFmtId="172" fontId="69" fillId="33" borderId="10" xfId="0" applyNumberFormat="1" applyFont="1" applyFill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1" fillId="34" borderId="10" xfId="0" applyFont="1" applyFill="1" applyBorder="1" applyAlignment="1">
      <alignment horizontal="center"/>
    </xf>
    <xf numFmtId="172" fontId="71" fillId="33" borderId="16" xfId="0" applyNumberFormat="1" applyFont="1" applyFill="1" applyBorder="1" applyAlignment="1">
      <alignment horizontal="center"/>
    </xf>
    <xf numFmtId="172" fontId="71" fillId="33" borderId="10" xfId="0" applyNumberFormat="1" applyFont="1" applyFill="1" applyBorder="1" applyAlignment="1">
      <alignment horizontal="center"/>
    </xf>
    <xf numFmtId="172" fontId="71" fillId="34" borderId="10" xfId="0" applyNumberFormat="1" applyFont="1" applyFill="1" applyBorder="1" applyAlignment="1">
      <alignment horizontal="center" wrapText="1"/>
    </xf>
    <xf numFmtId="172" fontId="9" fillId="43" borderId="16" xfId="0" applyNumberFormat="1" applyFont="1" applyFill="1" applyBorder="1" applyAlignment="1">
      <alignment horizontal="center"/>
    </xf>
    <xf numFmtId="0" fontId="3" fillId="33" borderId="0" xfId="55" applyFont="1" applyFill="1" applyAlignment="1">
      <alignment horizontal="center"/>
      <protection/>
    </xf>
    <xf numFmtId="0" fontId="4" fillId="33" borderId="0" xfId="0" applyFont="1" applyFill="1" applyAlignment="1">
      <alignment horizontal="center"/>
    </xf>
    <xf numFmtId="0" fontId="3" fillId="43" borderId="0" xfId="55" applyFont="1" applyFill="1" applyAlignment="1">
      <alignment horizontal="center"/>
      <protection/>
    </xf>
    <xf numFmtId="0" fontId="3" fillId="43" borderId="0" xfId="55" applyFont="1" applyFill="1" applyAlignment="1">
      <alignment horizontal="center"/>
      <protection/>
    </xf>
    <xf numFmtId="0" fontId="2" fillId="43" borderId="0" xfId="0" applyFont="1" applyFill="1" applyAlignment="1">
      <alignment horizontal="center"/>
    </xf>
    <xf numFmtId="0" fontId="4" fillId="33" borderId="0" xfId="55" applyFont="1" applyFill="1" applyAlignment="1">
      <alignment horizontal="center"/>
      <protection/>
    </xf>
    <xf numFmtId="0" fontId="4" fillId="33" borderId="19" xfId="55" applyFont="1" applyFill="1" applyBorder="1" applyAlignment="1">
      <alignment horizontal="center"/>
      <protection/>
    </xf>
    <xf numFmtId="0" fontId="4" fillId="33" borderId="0" xfId="55" applyFont="1" applyFill="1">
      <alignment/>
      <protection/>
    </xf>
    <xf numFmtId="0" fontId="47" fillId="33" borderId="0" xfId="55" applyFont="1" applyFill="1">
      <alignment/>
      <protection/>
    </xf>
    <xf numFmtId="0" fontId="48" fillId="33" borderId="0" xfId="55" applyFont="1" applyFill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5314950" y="27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5934075" y="27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38100</xdr:rowOff>
    </xdr:from>
    <xdr:to>
      <xdr:col>0</xdr:col>
      <xdr:colOff>1438275</xdr:colOff>
      <xdr:row>4</xdr:row>
      <xdr:rowOff>285750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/>
        <a:srcRect l="32067" t="6509" r="33300" b="16264"/>
        <a:stretch>
          <a:fillRect/>
        </a:stretch>
      </xdr:blipFill>
      <xdr:spPr>
        <a:xfrm>
          <a:off x="0" y="180975"/>
          <a:ext cx="1438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3552825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4286250" y="142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133350</xdr:rowOff>
    </xdr:from>
    <xdr:to>
      <xdr:col>0</xdr:col>
      <xdr:colOff>2362200</xdr:colOff>
      <xdr:row>3</xdr:row>
      <xdr:rowOff>552450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/>
        <a:srcRect l="32067" t="6509" r="33300" b="16264"/>
        <a:stretch>
          <a:fillRect/>
        </a:stretch>
      </xdr:blipFill>
      <xdr:spPr>
        <a:xfrm>
          <a:off x="0" y="133350"/>
          <a:ext cx="2362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695825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362575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</xdr:colOff>
      <xdr:row>1</xdr:row>
      <xdr:rowOff>133350</xdr:rowOff>
    </xdr:from>
    <xdr:to>
      <xdr:col>0</xdr:col>
      <xdr:colOff>2143125</xdr:colOff>
      <xdr:row>5</xdr:row>
      <xdr:rowOff>114300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1"/>
        <a:srcRect l="32067" t="6509" r="33300" b="16264"/>
        <a:stretch>
          <a:fillRect/>
        </a:stretch>
      </xdr:blipFill>
      <xdr:spPr>
        <a:xfrm>
          <a:off x="9525" y="29527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4"/>
  <sheetViews>
    <sheetView zoomScale="80" zoomScaleNormal="80" zoomScalePageLayoutView="0" workbookViewId="0" topLeftCell="A88">
      <pane xSplit="1" topLeftCell="B1" activePane="topRight" state="frozen"/>
      <selection pane="topLeft" activeCell="A1" sqref="A1"/>
      <selection pane="topRight" activeCell="A5" sqref="A5:S5"/>
    </sheetView>
  </sheetViews>
  <sheetFormatPr defaultColWidth="11.421875" defaultRowHeight="12.75"/>
  <cols>
    <col min="1" max="1" width="68.28125" style="2" customWidth="1"/>
    <col min="2" max="2" width="11.421875" style="2" customWidth="1"/>
    <col min="3" max="3" width="9.28125" style="2" customWidth="1"/>
    <col min="4" max="4" width="9.140625" style="2" customWidth="1"/>
    <col min="5" max="5" width="9.421875" style="2" customWidth="1"/>
    <col min="6" max="6" width="10.00390625" style="2" customWidth="1"/>
    <col min="7" max="7" width="9.57421875" style="2" customWidth="1"/>
    <col min="8" max="8" width="7.8515625" style="2" customWidth="1"/>
    <col min="9" max="9" width="9.7109375" style="4" customWidth="1"/>
    <col min="10" max="10" width="9.57421875" style="2" customWidth="1"/>
    <col min="11" max="11" width="10.421875" style="2" customWidth="1"/>
    <col min="12" max="12" width="10.28125" style="2" customWidth="1"/>
    <col min="13" max="13" width="11.00390625" style="2" customWidth="1"/>
    <col min="14" max="14" width="12.00390625" style="2" customWidth="1"/>
    <col min="15" max="15" width="11.57421875" style="2" customWidth="1"/>
    <col min="16" max="16" width="11.00390625" style="2" customWidth="1"/>
    <col min="17" max="17" width="8.28125" style="2" customWidth="1"/>
    <col min="18" max="18" width="7.8515625" style="2" customWidth="1"/>
    <col min="19" max="19" width="9.8515625" style="2" customWidth="1"/>
    <col min="20" max="20" width="11.421875" style="2" customWidth="1"/>
    <col min="21" max="16384" width="11.421875" style="2" customWidth="1"/>
  </cols>
  <sheetData>
    <row r="1" spans="1:19" ht="11.25">
      <c r="A1" s="1"/>
      <c r="B1" s="1"/>
      <c r="C1" s="1"/>
      <c r="D1" s="1"/>
      <c r="E1" s="1"/>
      <c r="F1" s="1"/>
      <c r="G1" s="1"/>
      <c r="H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3" customFormat="1" ht="10.5">
      <c r="A2" s="552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</row>
    <row r="3" spans="1:19" ht="12.75" customHeight="1">
      <c r="A3" s="552"/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</row>
    <row r="4" spans="1:19" ht="11.25">
      <c r="A4" s="557" t="s">
        <v>50</v>
      </c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  <c r="M4" s="557"/>
      <c r="N4" s="557"/>
      <c r="O4" s="557"/>
      <c r="P4" s="557"/>
      <c r="Q4" s="557"/>
      <c r="R4" s="557"/>
      <c r="S4" s="557"/>
    </row>
    <row r="5" spans="1:19" ht="27.75" customHeight="1">
      <c r="A5" s="558" t="s">
        <v>138</v>
      </c>
      <c r="B5" s="558"/>
      <c r="C5" s="558"/>
      <c r="D5" s="558"/>
      <c r="E5" s="558"/>
      <c r="F5" s="558"/>
      <c r="G5" s="558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</row>
    <row r="6" spans="1:19" ht="33" customHeight="1">
      <c r="A6" s="32" t="s">
        <v>68</v>
      </c>
      <c r="B6" s="129" t="s">
        <v>52</v>
      </c>
      <c r="C6" s="129" t="s">
        <v>51</v>
      </c>
      <c r="D6" s="129" t="s">
        <v>53</v>
      </c>
      <c r="E6" s="15" t="s">
        <v>55</v>
      </c>
      <c r="F6" s="129" t="s">
        <v>62</v>
      </c>
      <c r="G6" s="129" t="s">
        <v>63</v>
      </c>
      <c r="H6" s="129" t="s">
        <v>64</v>
      </c>
      <c r="I6" s="15" t="s">
        <v>57</v>
      </c>
      <c r="J6" s="132" t="s">
        <v>3</v>
      </c>
      <c r="K6" s="129" t="s">
        <v>54</v>
      </c>
      <c r="L6" s="129" t="s">
        <v>85</v>
      </c>
      <c r="M6" s="129" t="s">
        <v>49</v>
      </c>
      <c r="N6" s="15" t="s">
        <v>56</v>
      </c>
      <c r="O6" s="15" t="s">
        <v>58</v>
      </c>
      <c r="P6" s="15" t="s">
        <v>59</v>
      </c>
      <c r="Q6" s="15" t="s">
        <v>60</v>
      </c>
      <c r="R6" s="15" t="s">
        <v>61</v>
      </c>
      <c r="S6" s="132" t="s">
        <v>4</v>
      </c>
    </row>
    <row r="7" spans="1:19" s="26" customFormat="1" ht="12.75">
      <c r="A7" s="19" t="s">
        <v>5</v>
      </c>
      <c r="B7" s="20">
        <v>44</v>
      </c>
      <c r="C7" s="277">
        <v>55</v>
      </c>
      <c r="D7" s="20">
        <v>61</v>
      </c>
      <c r="E7" s="23">
        <f aca="true" t="shared" si="0" ref="E7:E16">SUM(B7:D7)</f>
        <v>160</v>
      </c>
      <c r="F7" s="280">
        <v>64</v>
      </c>
      <c r="G7" s="24">
        <v>82</v>
      </c>
      <c r="H7" s="25">
        <v>45</v>
      </c>
      <c r="I7" s="23">
        <f aca="true" t="shared" si="1" ref="I7:I16">SUM(F7:H7)</f>
        <v>191</v>
      </c>
      <c r="J7" s="157">
        <f aca="true" t="shared" si="2" ref="J7:J17">+E7+I7</f>
        <v>351</v>
      </c>
      <c r="K7" s="24">
        <v>54</v>
      </c>
      <c r="L7" s="24">
        <v>39</v>
      </c>
      <c r="M7" s="24">
        <v>65</v>
      </c>
      <c r="N7" s="23">
        <f aca="true" t="shared" si="3" ref="N7:N17">SUM(K7:M7)</f>
        <v>158</v>
      </c>
      <c r="O7" s="21">
        <v>34</v>
      </c>
      <c r="P7" s="21">
        <v>10</v>
      </c>
      <c r="Q7" s="277">
        <v>16</v>
      </c>
      <c r="R7" s="23">
        <f aca="true" t="shared" si="4" ref="R7:R16">SUM(O7:Q7)</f>
        <v>60</v>
      </c>
      <c r="S7" s="138">
        <f>J7+N7+R7</f>
        <v>569</v>
      </c>
    </row>
    <row r="8" spans="1:19" s="26" customFormat="1" ht="12.75">
      <c r="A8" s="19" t="s">
        <v>6</v>
      </c>
      <c r="B8" s="20">
        <v>415</v>
      </c>
      <c r="C8" s="277">
        <v>488</v>
      </c>
      <c r="D8" s="20">
        <v>476</v>
      </c>
      <c r="E8" s="23">
        <f t="shared" si="0"/>
        <v>1379</v>
      </c>
      <c r="F8" s="280">
        <v>377</v>
      </c>
      <c r="G8" s="27">
        <v>369</v>
      </c>
      <c r="H8" s="25">
        <v>366</v>
      </c>
      <c r="I8" s="23">
        <f t="shared" si="1"/>
        <v>1112</v>
      </c>
      <c r="J8" s="157">
        <f t="shared" si="2"/>
        <v>2491</v>
      </c>
      <c r="K8" s="24">
        <v>412</v>
      </c>
      <c r="L8" s="24">
        <v>370</v>
      </c>
      <c r="M8" s="24">
        <v>418</v>
      </c>
      <c r="N8" s="23">
        <f t="shared" si="3"/>
        <v>1200</v>
      </c>
      <c r="O8" s="21">
        <v>398</v>
      </c>
      <c r="P8" s="21">
        <v>359</v>
      </c>
      <c r="Q8" s="277">
        <v>309</v>
      </c>
      <c r="R8" s="23">
        <f t="shared" si="4"/>
        <v>1066</v>
      </c>
      <c r="S8" s="138">
        <f aca="true" t="shared" si="5" ref="S8:S16">J8+N8+R8</f>
        <v>4757</v>
      </c>
    </row>
    <row r="9" spans="1:19" s="26" customFormat="1" ht="12.75">
      <c r="A9" s="19" t="s">
        <v>7</v>
      </c>
      <c r="B9" s="20">
        <v>116</v>
      </c>
      <c r="C9" s="277">
        <v>140</v>
      </c>
      <c r="D9" s="20">
        <v>132</v>
      </c>
      <c r="E9" s="23">
        <f t="shared" si="0"/>
        <v>388</v>
      </c>
      <c r="F9" s="280">
        <v>170</v>
      </c>
      <c r="G9" s="24">
        <v>121</v>
      </c>
      <c r="H9" s="25">
        <v>114</v>
      </c>
      <c r="I9" s="23">
        <f t="shared" si="1"/>
        <v>405</v>
      </c>
      <c r="J9" s="157">
        <f t="shared" si="2"/>
        <v>793</v>
      </c>
      <c r="K9" s="24">
        <v>123</v>
      </c>
      <c r="L9" s="24">
        <v>152</v>
      </c>
      <c r="M9" s="24">
        <v>157</v>
      </c>
      <c r="N9" s="23">
        <f t="shared" si="3"/>
        <v>432</v>
      </c>
      <c r="O9" s="21">
        <v>230</v>
      </c>
      <c r="P9" s="21">
        <v>123</v>
      </c>
      <c r="Q9" s="277">
        <v>80</v>
      </c>
      <c r="R9" s="23">
        <f t="shared" si="4"/>
        <v>433</v>
      </c>
      <c r="S9" s="138">
        <f t="shared" si="5"/>
        <v>1658</v>
      </c>
    </row>
    <row r="10" spans="1:19" s="26" customFormat="1" ht="12.75">
      <c r="A10" s="19" t="s">
        <v>8</v>
      </c>
      <c r="B10" s="20">
        <v>4</v>
      </c>
      <c r="C10" s="277">
        <v>17</v>
      </c>
      <c r="D10" s="20">
        <v>14</v>
      </c>
      <c r="E10" s="23">
        <f t="shared" si="0"/>
        <v>35</v>
      </c>
      <c r="F10" s="280">
        <v>6</v>
      </c>
      <c r="G10" s="24">
        <v>16</v>
      </c>
      <c r="H10" s="25">
        <v>11</v>
      </c>
      <c r="I10" s="23">
        <f t="shared" si="1"/>
        <v>33</v>
      </c>
      <c r="J10" s="157">
        <f t="shared" si="2"/>
        <v>68</v>
      </c>
      <c r="K10" s="24">
        <v>12</v>
      </c>
      <c r="L10" s="24">
        <v>5</v>
      </c>
      <c r="M10" s="24">
        <v>3</v>
      </c>
      <c r="N10" s="23">
        <f t="shared" si="3"/>
        <v>20</v>
      </c>
      <c r="O10" s="21">
        <v>5</v>
      </c>
      <c r="P10" s="21">
        <v>3</v>
      </c>
      <c r="Q10" s="277">
        <v>0</v>
      </c>
      <c r="R10" s="23">
        <f t="shared" si="4"/>
        <v>8</v>
      </c>
      <c r="S10" s="138">
        <f t="shared" si="5"/>
        <v>96</v>
      </c>
    </row>
    <row r="11" spans="1:19" s="26" customFormat="1" ht="12.75">
      <c r="A11" s="19" t="s">
        <v>9</v>
      </c>
      <c r="B11" s="20">
        <v>65</v>
      </c>
      <c r="C11" s="277">
        <v>65</v>
      </c>
      <c r="D11" s="20">
        <v>66</v>
      </c>
      <c r="E11" s="23">
        <f t="shared" si="0"/>
        <v>196</v>
      </c>
      <c r="F11" s="280">
        <v>55</v>
      </c>
      <c r="G11" s="24">
        <v>54</v>
      </c>
      <c r="H11" s="25">
        <v>67</v>
      </c>
      <c r="I11" s="23">
        <f t="shared" si="1"/>
        <v>176</v>
      </c>
      <c r="J11" s="157">
        <f t="shared" si="2"/>
        <v>372</v>
      </c>
      <c r="K11" s="24">
        <v>52</v>
      </c>
      <c r="L11" s="24">
        <v>64</v>
      </c>
      <c r="M11" s="24">
        <v>55</v>
      </c>
      <c r="N11" s="23">
        <f t="shared" si="3"/>
        <v>171</v>
      </c>
      <c r="O11" s="21">
        <v>67</v>
      </c>
      <c r="P11" s="21">
        <v>49</v>
      </c>
      <c r="Q11" s="277">
        <v>39</v>
      </c>
      <c r="R11" s="23">
        <f t="shared" si="4"/>
        <v>155</v>
      </c>
      <c r="S11" s="138">
        <f t="shared" si="5"/>
        <v>698</v>
      </c>
    </row>
    <row r="12" spans="1:19" s="26" customFormat="1" ht="12.75">
      <c r="A12" s="115" t="s">
        <v>101</v>
      </c>
      <c r="B12" s="20">
        <v>21</v>
      </c>
      <c r="C12" s="277">
        <v>11</v>
      </c>
      <c r="D12" s="20">
        <v>8</v>
      </c>
      <c r="E12" s="23">
        <f t="shared" si="0"/>
        <v>40</v>
      </c>
      <c r="F12" s="280">
        <v>26</v>
      </c>
      <c r="G12" s="24">
        <v>7</v>
      </c>
      <c r="H12" s="25">
        <v>6</v>
      </c>
      <c r="I12" s="23">
        <f t="shared" si="1"/>
        <v>39</v>
      </c>
      <c r="J12" s="157">
        <f t="shared" si="2"/>
        <v>79</v>
      </c>
      <c r="K12" s="24">
        <v>17</v>
      </c>
      <c r="L12" s="24">
        <v>17</v>
      </c>
      <c r="M12" s="24">
        <v>20</v>
      </c>
      <c r="N12" s="23">
        <f t="shared" si="3"/>
        <v>54</v>
      </c>
      <c r="O12" s="21">
        <v>11</v>
      </c>
      <c r="P12" s="21">
        <v>7</v>
      </c>
      <c r="Q12" s="277">
        <v>10</v>
      </c>
      <c r="R12" s="23">
        <f t="shared" si="4"/>
        <v>28</v>
      </c>
      <c r="S12" s="138">
        <f t="shared" si="5"/>
        <v>161</v>
      </c>
    </row>
    <row r="13" spans="1:19" s="26" customFormat="1" ht="12.75">
      <c r="A13" s="19" t="s">
        <v>71</v>
      </c>
      <c r="B13" s="20">
        <v>15</v>
      </c>
      <c r="C13" s="277">
        <v>11</v>
      </c>
      <c r="D13" s="20">
        <v>18</v>
      </c>
      <c r="E13" s="23">
        <f t="shared" si="0"/>
        <v>44</v>
      </c>
      <c r="F13" s="280">
        <v>7</v>
      </c>
      <c r="G13" s="24">
        <v>1</v>
      </c>
      <c r="H13" s="25">
        <v>0</v>
      </c>
      <c r="I13" s="23">
        <f t="shared" si="1"/>
        <v>8</v>
      </c>
      <c r="J13" s="157">
        <f t="shared" si="2"/>
        <v>52</v>
      </c>
      <c r="K13" s="24">
        <v>7</v>
      </c>
      <c r="L13" s="24">
        <v>0</v>
      </c>
      <c r="M13" s="24">
        <v>0</v>
      </c>
      <c r="N13" s="23">
        <f t="shared" si="3"/>
        <v>7</v>
      </c>
      <c r="O13" s="21">
        <v>3</v>
      </c>
      <c r="P13" s="21">
        <v>0</v>
      </c>
      <c r="Q13" s="277">
        <v>0</v>
      </c>
      <c r="R13" s="23">
        <f t="shared" si="4"/>
        <v>3</v>
      </c>
      <c r="S13" s="138">
        <f t="shared" si="5"/>
        <v>62</v>
      </c>
    </row>
    <row r="14" spans="1:19" s="26" customFormat="1" ht="12.75">
      <c r="A14" s="115" t="s">
        <v>141</v>
      </c>
      <c r="B14" s="20">
        <v>0</v>
      </c>
      <c r="C14" s="277">
        <v>0</v>
      </c>
      <c r="D14" s="104">
        <v>0</v>
      </c>
      <c r="E14" s="23">
        <f t="shared" si="0"/>
        <v>0</v>
      </c>
      <c r="F14" s="280">
        <v>0</v>
      </c>
      <c r="G14" s="24">
        <v>74</v>
      </c>
      <c r="H14" s="25">
        <v>75</v>
      </c>
      <c r="I14" s="23">
        <f>SUM(F14:H14)</f>
        <v>149</v>
      </c>
      <c r="J14" s="157">
        <f t="shared" si="2"/>
        <v>149</v>
      </c>
      <c r="K14" s="24">
        <v>77</v>
      </c>
      <c r="L14" s="24">
        <v>108</v>
      </c>
      <c r="M14" s="24">
        <v>83</v>
      </c>
      <c r="N14" s="23">
        <f>SUM(K14:M14)</f>
        <v>268</v>
      </c>
      <c r="O14" s="21">
        <v>87</v>
      </c>
      <c r="P14" s="21">
        <v>2</v>
      </c>
      <c r="Q14" s="277">
        <v>0</v>
      </c>
      <c r="R14" s="23">
        <f t="shared" si="4"/>
        <v>89</v>
      </c>
      <c r="S14" s="138">
        <f>SUM(F14:R14)</f>
        <v>1161</v>
      </c>
    </row>
    <row r="15" spans="1:19" s="26" customFormat="1" ht="12.75">
      <c r="A15" s="115" t="s">
        <v>139</v>
      </c>
      <c r="B15" s="20">
        <v>0</v>
      </c>
      <c r="C15" s="277">
        <v>0</v>
      </c>
      <c r="D15" s="104">
        <v>9</v>
      </c>
      <c r="E15" s="23">
        <f>SUM(B15:D15)</f>
        <v>9</v>
      </c>
      <c r="F15" s="280">
        <v>8</v>
      </c>
      <c r="G15" s="24">
        <v>0</v>
      </c>
      <c r="H15" s="25">
        <v>0</v>
      </c>
      <c r="I15" s="23">
        <f>SUM(F15:H15)</f>
        <v>8</v>
      </c>
      <c r="J15" s="157">
        <f t="shared" si="2"/>
        <v>17</v>
      </c>
      <c r="K15" s="24">
        <v>15</v>
      </c>
      <c r="L15" s="24">
        <v>9</v>
      </c>
      <c r="M15" s="24">
        <v>0</v>
      </c>
      <c r="N15" s="23">
        <f>SUM(K15:M15)</f>
        <v>24</v>
      </c>
      <c r="O15" s="21">
        <v>0</v>
      </c>
      <c r="P15" s="21">
        <v>1</v>
      </c>
      <c r="Q15" s="277">
        <v>0</v>
      </c>
      <c r="R15" s="23">
        <f t="shared" si="4"/>
        <v>1</v>
      </c>
      <c r="S15" s="138">
        <f>SUM(F15:R15)</f>
        <v>83</v>
      </c>
    </row>
    <row r="16" spans="1:19" s="26" customFormat="1" ht="12.75">
      <c r="A16" s="115" t="s">
        <v>123</v>
      </c>
      <c r="B16" s="20">
        <v>0</v>
      </c>
      <c r="C16" s="277">
        <v>0</v>
      </c>
      <c r="D16" s="104">
        <v>1</v>
      </c>
      <c r="E16" s="23">
        <f t="shared" si="0"/>
        <v>1</v>
      </c>
      <c r="F16" s="280">
        <v>0</v>
      </c>
      <c r="G16" s="24">
        <v>0</v>
      </c>
      <c r="H16" s="25">
        <v>0</v>
      </c>
      <c r="I16" s="23">
        <f t="shared" si="1"/>
        <v>0</v>
      </c>
      <c r="J16" s="157">
        <f t="shared" si="2"/>
        <v>1</v>
      </c>
      <c r="K16" s="24">
        <v>0</v>
      </c>
      <c r="L16" s="24">
        <v>0</v>
      </c>
      <c r="M16" s="24">
        <v>0</v>
      </c>
      <c r="N16" s="23">
        <f t="shared" si="3"/>
        <v>0</v>
      </c>
      <c r="O16" s="21">
        <v>0</v>
      </c>
      <c r="P16" s="21">
        <v>0</v>
      </c>
      <c r="Q16" s="277">
        <v>0</v>
      </c>
      <c r="R16" s="23">
        <f t="shared" si="4"/>
        <v>0</v>
      </c>
      <c r="S16" s="138">
        <f t="shared" si="5"/>
        <v>1</v>
      </c>
    </row>
    <row r="17" spans="1:20" s="26" customFormat="1" ht="12.75">
      <c r="A17" s="28" t="s">
        <v>10</v>
      </c>
      <c r="B17" s="29">
        <f aca="true" t="shared" si="6" ref="B17:I17">SUM(B7:B16)</f>
        <v>680</v>
      </c>
      <c r="C17" s="29">
        <f t="shared" si="6"/>
        <v>787</v>
      </c>
      <c r="D17" s="29">
        <f t="shared" si="6"/>
        <v>785</v>
      </c>
      <c r="E17" s="29">
        <f t="shared" si="6"/>
        <v>2252</v>
      </c>
      <c r="F17" s="29">
        <f t="shared" si="6"/>
        <v>713</v>
      </c>
      <c r="G17" s="29">
        <f t="shared" si="6"/>
        <v>724</v>
      </c>
      <c r="H17" s="29">
        <f t="shared" si="6"/>
        <v>684</v>
      </c>
      <c r="I17" s="30">
        <f t="shared" si="6"/>
        <v>2121</v>
      </c>
      <c r="J17" s="30">
        <f t="shared" si="2"/>
        <v>4373</v>
      </c>
      <c r="K17" s="29">
        <f>SUM(K7:K16)</f>
        <v>769</v>
      </c>
      <c r="L17" s="29">
        <f>SUM(L7:L16)</f>
        <v>764</v>
      </c>
      <c r="M17" s="29">
        <f>SUM(M7:M16)</f>
        <v>801</v>
      </c>
      <c r="N17" s="29">
        <f t="shared" si="3"/>
        <v>2334</v>
      </c>
      <c r="O17" s="29">
        <f>SUM(O7:O16)</f>
        <v>835</v>
      </c>
      <c r="P17" s="30">
        <f>SUM(P7:P16)</f>
        <v>554</v>
      </c>
      <c r="Q17" s="30">
        <f>SUM(Q7:Q16)</f>
        <v>454</v>
      </c>
      <c r="R17" s="28">
        <f>SUM(R7:R16)</f>
        <v>1843</v>
      </c>
      <c r="S17" s="30">
        <f>J17+N17+R17</f>
        <v>8550</v>
      </c>
      <c r="T17" s="62"/>
    </row>
    <row r="18" spans="1:20" s="26" customFormat="1" ht="24">
      <c r="A18" s="131" t="s">
        <v>80</v>
      </c>
      <c r="B18" s="76" t="s">
        <v>52</v>
      </c>
      <c r="C18" s="11" t="s">
        <v>51</v>
      </c>
      <c r="D18" s="11" t="s">
        <v>53</v>
      </c>
      <c r="E18" s="14" t="s">
        <v>55</v>
      </c>
      <c r="F18" s="11" t="s">
        <v>0</v>
      </c>
      <c r="G18" s="11" t="s">
        <v>1</v>
      </c>
      <c r="H18" s="11" t="s">
        <v>2</v>
      </c>
      <c r="I18" s="14" t="s">
        <v>57</v>
      </c>
      <c r="J18" s="130" t="s">
        <v>3</v>
      </c>
      <c r="K18" s="11" t="s">
        <v>54</v>
      </c>
      <c r="L18" s="11" t="s">
        <v>87</v>
      </c>
      <c r="M18" s="11" t="s">
        <v>49</v>
      </c>
      <c r="N18" s="14" t="s">
        <v>56</v>
      </c>
      <c r="O18" s="129" t="s">
        <v>58</v>
      </c>
      <c r="P18" s="129" t="s">
        <v>59</v>
      </c>
      <c r="Q18" s="129" t="s">
        <v>60</v>
      </c>
      <c r="R18" s="15" t="s">
        <v>61</v>
      </c>
      <c r="S18" s="130" t="s">
        <v>4</v>
      </c>
      <c r="T18" s="62"/>
    </row>
    <row r="19" spans="1:20" s="26" customFormat="1" ht="12.75">
      <c r="A19" s="116" t="s">
        <v>78</v>
      </c>
      <c r="B19" s="35">
        <v>419</v>
      </c>
      <c r="C19" s="36">
        <v>434</v>
      </c>
      <c r="D19" s="37">
        <v>459</v>
      </c>
      <c r="E19" s="38">
        <f>SUM(B19:D19)</f>
        <v>1312</v>
      </c>
      <c r="F19" s="39">
        <v>445</v>
      </c>
      <c r="G19" s="40">
        <v>367</v>
      </c>
      <c r="H19" s="41">
        <v>373</v>
      </c>
      <c r="I19" s="23">
        <f>SUM(F19:H19)</f>
        <v>1185</v>
      </c>
      <c r="J19" s="94">
        <f>+E19+I19</f>
        <v>2497</v>
      </c>
      <c r="K19" s="40">
        <v>432</v>
      </c>
      <c r="L19" s="45">
        <v>403</v>
      </c>
      <c r="M19" s="17">
        <v>437</v>
      </c>
      <c r="N19" s="16">
        <f>SUM(K19:M19)</f>
        <v>1272</v>
      </c>
      <c r="O19" s="294">
        <v>439</v>
      </c>
      <c r="P19" s="45">
        <v>313</v>
      </c>
      <c r="Q19" s="45">
        <v>231</v>
      </c>
      <c r="R19" s="42">
        <f>SUM(O19:Q19)</f>
        <v>983</v>
      </c>
      <c r="S19" s="90">
        <f>J19+N19+R19</f>
        <v>4752</v>
      </c>
      <c r="T19" s="62"/>
    </row>
    <row r="20" spans="1:20" s="26" customFormat="1" ht="12.75">
      <c r="A20" s="115" t="s">
        <v>79</v>
      </c>
      <c r="B20" s="20">
        <v>278</v>
      </c>
      <c r="C20" s="20">
        <v>372</v>
      </c>
      <c r="D20" s="20">
        <v>350</v>
      </c>
      <c r="E20" s="23">
        <f>SUM(B20:D20)</f>
        <v>1000</v>
      </c>
      <c r="F20" s="20">
        <v>292</v>
      </c>
      <c r="G20" s="20">
        <v>376</v>
      </c>
      <c r="H20" s="20">
        <v>326</v>
      </c>
      <c r="I20" s="23">
        <f>SUM(F20:H20)</f>
        <v>994</v>
      </c>
      <c r="J20" s="94">
        <f>+E20+I20</f>
        <v>1994</v>
      </c>
      <c r="K20" s="45">
        <v>348</v>
      </c>
      <c r="L20" s="45">
        <v>391</v>
      </c>
      <c r="M20" s="40">
        <v>387</v>
      </c>
      <c r="N20" s="77">
        <f>SUM(K20:M20)</f>
        <v>1126</v>
      </c>
      <c r="O20" s="294">
        <v>420</v>
      </c>
      <c r="P20" s="45">
        <v>258</v>
      </c>
      <c r="Q20" s="45">
        <v>243</v>
      </c>
      <c r="R20" s="33">
        <f>SUM(O20:Q20)</f>
        <v>921</v>
      </c>
      <c r="S20" s="94">
        <f>J20+N20+R20</f>
        <v>4041</v>
      </c>
      <c r="T20" s="62"/>
    </row>
    <row r="21" spans="1:20" s="26" customFormat="1" ht="12.75">
      <c r="A21" s="115" t="s">
        <v>129</v>
      </c>
      <c r="B21" s="20">
        <v>1</v>
      </c>
      <c r="C21" s="36">
        <v>5</v>
      </c>
      <c r="D21" s="44">
        <v>2</v>
      </c>
      <c r="E21" s="23">
        <f>SUM(B21:D21)</f>
        <v>8</v>
      </c>
      <c r="F21" s="27">
        <v>3</v>
      </c>
      <c r="G21" s="45">
        <v>3</v>
      </c>
      <c r="H21" s="46">
        <v>1</v>
      </c>
      <c r="I21" s="23">
        <f>SUM(F21:H21)</f>
        <v>7</v>
      </c>
      <c r="J21" s="94">
        <f>+E21+I21</f>
        <v>15</v>
      </c>
      <c r="K21" s="45">
        <v>1</v>
      </c>
      <c r="L21" s="45">
        <v>6</v>
      </c>
      <c r="M21" s="40">
        <v>1</v>
      </c>
      <c r="N21" s="77">
        <f>SUM(K21:M21)</f>
        <v>8</v>
      </c>
      <c r="O21" s="294">
        <v>4</v>
      </c>
      <c r="P21" s="45">
        <v>2</v>
      </c>
      <c r="Q21" s="45">
        <v>4</v>
      </c>
      <c r="R21" s="33">
        <f>SUM(O21:Q21)</f>
        <v>10</v>
      </c>
      <c r="S21" s="94">
        <f>J21+N21+R21</f>
        <v>33</v>
      </c>
      <c r="T21" s="62"/>
    </row>
    <row r="22" spans="1:20" s="26" customFormat="1" ht="12.75">
      <c r="A22" s="115" t="s">
        <v>128</v>
      </c>
      <c r="B22" s="20">
        <v>16</v>
      </c>
      <c r="C22" s="36">
        <v>14</v>
      </c>
      <c r="D22" s="44">
        <v>22</v>
      </c>
      <c r="E22" s="23">
        <f>SUM(B22:D22)</f>
        <v>52</v>
      </c>
      <c r="F22" s="27">
        <v>21</v>
      </c>
      <c r="G22" s="45">
        <v>16</v>
      </c>
      <c r="H22" s="46">
        <v>14</v>
      </c>
      <c r="I22" s="23">
        <f>SUM(F22:H22)</f>
        <v>51</v>
      </c>
      <c r="J22" s="94">
        <f>+E22+I22</f>
        <v>103</v>
      </c>
      <c r="K22" s="45">
        <v>10</v>
      </c>
      <c r="L22" s="45">
        <v>24</v>
      </c>
      <c r="M22" s="40">
        <v>22</v>
      </c>
      <c r="N22" s="16">
        <f>SUM(K22:M22)</f>
        <v>56</v>
      </c>
      <c r="O22" s="294">
        <v>20</v>
      </c>
      <c r="P22" s="45">
        <v>15</v>
      </c>
      <c r="Q22" s="45">
        <v>16</v>
      </c>
      <c r="R22" s="42">
        <f>SUM(O22:Q22)</f>
        <v>51</v>
      </c>
      <c r="S22" s="90">
        <f>J22+N22+R22</f>
        <v>210</v>
      </c>
      <c r="T22" s="62"/>
    </row>
    <row r="23" spans="1:20" s="26" customFormat="1" ht="12.75">
      <c r="A23" s="117" t="s">
        <v>65</v>
      </c>
      <c r="B23" s="48">
        <f aca="true" t="shared" si="7" ref="B23:J23">B19/B20*100</f>
        <v>150.71942446043164</v>
      </c>
      <c r="C23" s="48">
        <f t="shared" si="7"/>
        <v>116.66666666666667</v>
      </c>
      <c r="D23" s="48">
        <f t="shared" si="7"/>
        <v>131.14285714285714</v>
      </c>
      <c r="E23" s="49">
        <f t="shared" si="7"/>
        <v>131.20000000000002</v>
      </c>
      <c r="F23" s="48">
        <f t="shared" si="7"/>
        <v>152.3972602739726</v>
      </c>
      <c r="G23" s="48">
        <f>G19/G20*100</f>
        <v>97.6063829787234</v>
      </c>
      <c r="H23" s="48">
        <f t="shared" si="7"/>
        <v>114.41717791411044</v>
      </c>
      <c r="I23" s="48">
        <f t="shared" si="7"/>
        <v>119.21529175050303</v>
      </c>
      <c r="J23" s="48">
        <f t="shared" si="7"/>
        <v>125.22567703109328</v>
      </c>
      <c r="K23" s="13">
        <f aca="true" t="shared" si="8" ref="K23:S23">K19/K20*100</f>
        <v>124.13793103448276</v>
      </c>
      <c r="L23" s="13">
        <f>L19/L20*100</f>
        <v>103.06905370843991</v>
      </c>
      <c r="M23" s="13">
        <f t="shared" si="8"/>
        <v>112.91989664082686</v>
      </c>
      <c r="N23" s="13">
        <f t="shared" si="8"/>
        <v>112.96625222024868</v>
      </c>
      <c r="O23" s="13">
        <f t="shared" si="8"/>
        <v>104.52380952380953</v>
      </c>
      <c r="P23" s="13">
        <f t="shared" si="8"/>
        <v>121.31782945736434</v>
      </c>
      <c r="Q23" s="13">
        <f t="shared" si="8"/>
        <v>95.06172839506173</v>
      </c>
      <c r="R23" s="13">
        <f t="shared" si="8"/>
        <v>106.73181324647123</v>
      </c>
      <c r="S23" s="49">
        <f t="shared" si="8"/>
        <v>117.59465478841871</v>
      </c>
      <c r="T23" s="62"/>
    </row>
    <row r="24" spans="1:20" s="26" customFormat="1" ht="12.75">
      <c r="A24" s="115" t="s">
        <v>14</v>
      </c>
      <c r="B24" s="50">
        <f>B22*100/B20</f>
        <v>5.755395683453237</v>
      </c>
      <c r="C24" s="50">
        <f aca="true" t="shared" si="9" ref="C24:H24">C22*100/C20</f>
        <v>3.763440860215054</v>
      </c>
      <c r="D24" s="50">
        <f t="shared" si="9"/>
        <v>6.285714285714286</v>
      </c>
      <c r="E24" s="50">
        <f aca="true" t="shared" si="10" ref="E24:R24">E22*100/(E20+E22)</f>
        <v>4.942965779467681</v>
      </c>
      <c r="F24" s="50">
        <f t="shared" si="9"/>
        <v>7.191780821917808</v>
      </c>
      <c r="G24" s="50">
        <f t="shared" si="9"/>
        <v>4.25531914893617</v>
      </c>
      <c r="H24" s="50">
        <f t="shared" si="9"/>
        <v>4.294478527607362</v>
      </c>
      <c r="I24" s="50">
        <f t="shared" si="10"/>
        <v>4.880382775119617</v>
      </c>
      <c r="J24" s="50">
        <f t="shared" si="10"/>
        <v>4.9117787315212205</v>
      </c>
      <c r="K24" s="50">
        <f t="shared" si="10"/>
        <v>2.793296089385475</v>
      </c>
      <c r="L24" s="50">
        <f t="shared" si="10"/>
        <v>5.783132530120482</v>
      </c>
      <c r="M24" s="50">
        <f t="shared" si="10"/>
        <v>5.378973105134475</v>
      </c>
      <c r="N24" s="50">
        <f t="shared" si="10"/>
        <v>4.737732656514383</v>
      </c>
      <c r="O24" s="50">
        <f t="shared" si="10"/>
        <v>4.545454545454546</v>
      </c>
      <c r="P24" s="50">
        <f t="shared" si="10"/>
        <v>5.4945054945054945</v>
      </c>
      <c r="Q24" s="50">
        <f t="shared" si="10"/>
        <v>6.177606177606178</v>
      </c>
      <c r="R24" s="50">
        <f t="shared" si="10"/>
        <v>5.246913580246914</v>
      </c>
      <c r="S24" s="51">
        <f>S22*100/S20</f>
        <v>5.196733481811433</v>
      </c>
      <c r="T24" s="62"/>
    </row>
    <row r="25" spans="1:20" s="26" customFormat="1" ht="24">
      <c r="A25" s="129" t="s">
        <v>82</v>
      </c>
      <c r="B25" s="76" t="s">
        <v>52</v>
      </c>
      <c r="C25" s="11" t="s">
        <v>51</v>
      </c>
      <c r="D25" s="11" t="s">
        <v>53</v>
      </c>
      <c r="E25" s="14" t="s">
        <v>55</v>
      </c>
      <c r="F25" s="11" t="s">
        <v>0</v>
      </c>
      <c r="G25" s="11" t="s">
        <v>1</v>
      </c>
      <c r="H25" s="11" t="s">
        <v>2</v>
      </c>
      <c r="I25" s="14" t="s">
        <v>57</v>
      </c>
      <c r="J25" s="130" t="s">
        <v>3</v>
      </c>
      <c r="K25" s="11" t="s">
        <v>54</v>
      </c>
      <c r="L25" s="11" t="s">
        <v>87</v>
      </c>
      <c r="M25" s="11" t="s">
        <v>49</v>
      </c>
      <c r="N25" s="14" t="s">
        <v>56</v>
      </c>
      <c r="O25" s="129" t="s">
        <v>58</v>
      </c>
      <c r="P25" s="129" t="s">
        <v>59</v>
      </c>
      <c r="Q25" s="129" t="s">
        <v>60</v>
      </c>
      <c r="R25" s="15" t="s">
        <v>61</v>
      </c>
      <c r="S25" s="130" t="s">
        <v>4</v>
      </c>
      <c r="T25" s="62"/>
    </row>
    <row r="26" spans="1:20" s="26" customFormat="1" ht="12.75">
      <c r="A26" s="19" t="s">
        <v>5</v>
      </c>
      <c r="B26" s="20">
        <v>33</v>
      </c>
      <c r="C26" s="104">
        <v>41</v>
      </c>
      <c r="D26" s="104">
        <v>43</v>
      </c>
      <c r="E26" s="106">
        <f aca="true" t="shared" si="11" ref="E26:E36">SUM(B26:D26)</f>
        <v>117</v>
      </c>
      <c r="F26" s="104">
        <v>45</v>
      </c>
      <c r="G26" s="104">
        <v>61</v>
      </c>
      <c r="H26" s="104">
        <v>37</v>
      </c>
      <c r="I26" s="23">
        <f aca="true" t="shared" si="12" ref="I26:I36">SUM(F26:H26)</f>
        <v>143</v>
      </c>
      <c r="J26" s="93">
        <f>E26+I26</f>
        <v>260</v>
      </c>
      <c r="K26" s="104">
        <v>39</v>
      </c>
      <c r="L26" s="104">
        <v>31</v>
      </c>
      <c r="M26" s="104">
        <v>53</v>
      </c>
      <c r="N26" s="106">
        <f aca="true" t="shared" si="13" ref="N26:N36">SUM(K26:M26)</f>
        <v>123</v>
      </c>
      <c r="O26" s="21">
        <v>5</v>
      </c>
      <c r="P26" s="306">
        <v>9</v>
      </c>
      <c r="Q26" s="45">
        <v>3</v>
      </c>
      <c r="R26" s="107">
        <f aca="true" t="shared" si="14" ref="R26:R35">SUM(O26:Q26)</f>
        <v>17</v>
      </c>
      <c r="S26" s="90">
        <f>J26+K26</f>
        <v>299</v>
      </c>
      <c r="T26" s="62"/>
    </row>
    <row r="27" spans="1:20" s="26" customFormat="1" ht="12.75">
      <c r="A27" s="19" t="s">
        <v>6</v>
      </c>
      <c r="B27" s="20">
        <v>220</v>
      </c>
      <c r="C27" s="104">
        <v>267</v>
      </c>
      <c r="D27" s="104">
        <v>234</v>
      </c>
      <c r="E27" s="106">
        <f t="shared" si="11"/>
        <v>721</v>
      </c>
      <c r="F27" s="104">
        <v>203</v>
      </c>
      <c r="G27" s="104">
        <v>207</v>
      </c>
      <c r="H27" s="104">
        <v>206</v>
      </c>
      <c r="I27" s="23">
        <f t="shared" si="12"/>
        <v>616</v>
      </c>
      <c r="J27" s="93">
        <f aca="true" t="shared" si="15" ref="J27:J36">E27+I27</f>
        <v>1337</v>
      </c>
      <c r="K27" s="104">
        <v>231</v>
      </c>
      <c r="L27" s="104">
        <v>223</v>
      </c>
      <c r="M27" s="104">
        <v>240</v>
      </c>
      <c r="N27" s="106">
        <f t="shared" si="13"/>
        <v>694</v>
      </c>
      <c r="O27" s="21">
        <v>191</v>
      </c>
      <c r="P27" s="306">
        <v>205</v>
      </c>
      <c r="Q27" s="45">
        <v>133</v>
      </c>
      <c r="R27" s="107">
        <f t="shared" si="14"/>
        <v>529</v>
      </c>
      <c r="S27" s="90">
        <f aca="true" t="shared" si="16" ref="S27:S35">J27+K27</f>
        <v>1568</v>
      </c>
      <c r="T27" s="62"/>
    </row>
    <row r="28" spans="1:20" s="26" customFormat="1" ht="12.75">
      <c r="A28" s="19" t="s">
        <v>7</v>
      </c>
      <c r="B28" s="20">
        <v>75</v>
      </c>
      <c r="C28" s="104">
        <v>88</v>
      </c>
      <c r="D28" s="104">
        <v>73</v>
      </c>
      <c r="E28" s="106">
        <f t="shared" si="11"/>
        <v>236</v>
      </c>
      <c r="F28" s="104">
        <v>112</v>
      </c>
      <c r="G28" s="104">
        <v>93</v>
      </c>
      <c r="H28" s="104">
        <v>71</v>
      </c>
      <c r="I28" s="23">
        <f t="shared" si="12"/>
        <v>276</v>
      </c>
      <c r="J28" s="93">
        <f t="shared" si="15"/>
        <v>512</v>
      </c>
      <c r="K28" s="104">
        <v>89</v>
      </c>
      <c r="L28" s="104">
        <v>104</v>
      </c>
      <c r="M28" s="104">
        <v>112</v>
      </c>
      <c r="N28" s="106">
        <f t="shared" si="13"/>
        <v>305</v>
      </c>
      <c r="O28" s="21">
        <v>81</v>
      </c>
      <c r="P28" s="306">
        <v>96</v>
      </c>
      <c r="Q28" s="45">
        <v>26</v>
      </c>
      <c r="R28" s="107">
        <f t="shared" si="14"/>
        <v>203</v>
      </c>
      <c r="S28" s="90">
        <f t="shared" si="16"/>
        <v>601</v>
      </c>
      <c r="T28" s="62"/>
    </row>
    <row r="29" spans="1:20" s="26" customFormat="1" ht="12.75">
      <c r="A29" s="19" t="s">
        <v>8</v>
      </c>
      <c r="B29" s="20">
        <v>4</v>
      </c>
      <c r="C29" s="104">
        <v>13</v>
      </c>
      <c r="D29" s="104">
        <v>7</v>
      </c>
      <c r="E29" s="106">
        <f t="shared" si="11"/>
        <v>24</v>
      </c>
      <c r="F29" s="104">
        <v>6</v>
      </c>
      <c r="G29" s="104">
        <v>14</v>
      </c>
      <c r="H29" s="104">
        <v>9</v>
      </c>
      <c r="I29" s="23">
        <f t="shared" si="12"/>
        <v>29</v>
      </c>
      <c r="J29" s="93">
        <f t="shared" si="15"/>
        <v>53</v>
      </c>
      <c r="K29" s="104">
        <v>8</v>
      </c>
      <c r="L29" s="104">
        <v>4</v>
      </c>
      <c r="M29" s="104">
        <v>3</v>
      </c>
      <c r="N29" s="106">
        <f t="shared" si="13"/>
        <v>15</v>
      </c>
      <c r="O29" s="21">
        <v>1</v>
      </c>
      <c r="P29" s="306">
        <v>3</v>
      </c>
      <c r="Q29" s="21">
        <v>0</v>
      </c>
      <c r="R29" s="107">
        <f t="shared" si="14"/>
        <v>4</v>
      </c>
      <c r="S29" s="90">
        <f t="shared" si="16"/>
        <v>61</v>
      </c>
      <c r="T29" s="62"/>
    </row>
    <row r="30" spans="1:20" s="26" customFormat="1" ht="12.75">
      <c r="A30" s="19" t="s">
        <v>9</v>
      </c>
      <c r="B30" s="20">
        <v>33</v>
      </c>
      <c r="C30" s="104">
        <v>38</v>
      </c>
      <c r="D30" s="104">
        <v>35</v>
      </c>
      <c r="E30" s="106">
        <f t="shared" si="11"/>
        <v>106</v>
      </c>
      <c r="F30" s="104">
        <v>28</v>
      </c>
      <c r="G30" s="104">
        <v>31</v>
      </c>
      <c r="H30" s="104">
        <v>35</v>
      </c>
      <c r="I30" s="23">
        <f t="shared" si="12"/>
        <v>94</v>
      </c>
      <c r="J30" s="93">
        <f t="shared" si="15"/>
        <v>200</v>
      </c>
      <c r="K30" s="104">
        <v>30</v>
      </c>
      <c r="L30" s="104">
        <v>38</v>
      </c>
      <c r="M30" s="104">
        <v>29</v>
      </c>
      <c r="N30" s="106">
        <f t="shared" si="13"/>
        <v>97</v>
      </c>
      <c r="O30" s="21">
        <v>31</v>
      </c>
      <c r="P30" s="306">
        <v>29</v>
      </c>
      <c r="Q30" s="21">
        <v>21</v>
      </c>
      <c r="R30" s="107">
        <f t="shared" si="14"/>
        <v>81</v>
      </c>
      <c r="S30" s="90">
        <f t="shared" si="16"/>
        <v>230</v>
      </c>
      <c r="T30" s="62"/>
    </row>
    <row r="31" spans="1:20" s="26" customFormat="1" ht="12.75">
      <c r="A31" s="19" t="s">
        <v>71</v>
      </c>
      <c r="B31" s="20">
        <v>4</v>
      </c>
      <c r="C31" s="104">
        <v>5</v>
      </c>
      <c r="D31" s="104">
        <v>4</v>
      </c>
      <c r="E31" s="106">
        <f t="shared" si="11"/>
        <v>13</v>
      </c>
      <c r="F31" s="104">
        <v>4</v>
      </c>
      <c r="G31" s="104">
        <v>1</v>
      </c>
      <c r="H31" s="104">
        <v>0</v>
      </c>
      <c r="I31" s="23">
        <f t="shared" si="12"/>
        <v>5</v>
      </c>
      <c r="J31" s="93">
        <f t="shared" si="15"/>
        <v>18</v>
      </c>
      <c r="K31" s="104">
        <v>2</v>
      </c>
      <c r="L31" s="104">
        <v>0</v>
      </c>
      <c r="M31" s="104">
        <v>0</v>
      </c>
      <c r="N31" s="106">
        <f t="shared" si="13"/>
        <v>2</v>
      </c>
      <c r="O31" s="21">
        <v>1</v>
      </c>
      <c r="P31" s="306">
        <v>0</v>
      </c>
      <c r="Q31" s="21">
        <v>0</v>
      </c>
      <c r="R31" s="107">
        <f t="shared" si="14"/>
        <v>1</v>
      </c>
      <c r="S31" s="90">
        <f t="shared" si="16"/>
        <v>20</v>
      </c>
      <c r="T31" s="62"/>
    </row>
    <row r="32" spans="1:20" s="26" customFormat="1" ht="12.75">
      <c r="A32" s="115" t="s">
        <v>141</v>
      </c>
      <c r="B32" s="20">
        <v>0</v>
      </c>
      <c r="C32" s="104">
        <v>0</v>
      </c>
      <c r="D32" s="104">
        <v>0</v>
      </c>
      <c r="E32" s="106">
        <f t="shared" si="11"/>
        <v>0</v>
      </c>
      <c r="F32" s="104">
        <v>0</v>
      </c>
      <c r="G32" s="104">
        <v>26</v>
      </c>
      <c r="H32" s="104">
        <v>28</v>
      </c>
      <c r="I32" s="23">
        <f t="shared" si="12"/>
        <v>54</v>
      </c>
      <c r="J32" s="93">
        <f t="shared" si="15"/>
        <v>54</v>
      </c>
      <c r="K32" s="104">
        <v>27</v>
      </c>
      <c r="L32" s="104">
        <v>38</v>
      </c>
      <c r="M32" s="104">
        <v>27</v>
      </c>
      <c r="N32" s="106">
        <f t="shared" si="13"/>
        <v>92</v>
      </c>
      <c r="O32" s="21">
        <v>57</v>
      </c>
      <c r="P32" s="306">
        <v>1</v>
      </c>
      <c r="Q32" s="118">
        <v>0</v>
      </c>
      <c r="R32" s="107">
        <f t="shared" si="14"/>
        <v>58</v>
      </c>
      <c r="S32" s="90">
        <f t="shared" si="16"/>
        <v>81</v>
      </c>
      <c r="T32" s="62"/>
    </row>
    <row r="33" spans="1:20" s="26" customFormat="1" ht="12.75">
      <c r="A33" s="19" t="s">
        <v>73</v>
      </c>
      <c r="B33" s="20">
        <v>20</v>
      </c>
      <c r="C33" s="104">
        <v>10</v>
      </c>
      <c r="D33" s="104">
        <v>5</v>
      </c>
      <c r="E33" s="106">
        <f t="shared" si="11"/>
        <v>35</v>
      </c>
      <c r="F33" s="104">
        <v>23</v>
      </c>
      <c r="G33" s="104">
        <v>6</v>
      </c>
      <c r="H33" s="104">
        <v>4</v>
      </c>
      <c r="I33" s="23">
        <f t="shared" si="12"/>
        <v>33</v>
      </c>
      <c r="J33" s="93">
        <f t="shared" si="15"/>
        <v>68</v>
      </c>
      <c r="K33" s="104">
        <v>16</v>
      </c>
      <c r="L33" s="104">
        <v>12</v>
      </c>
      <c r="M33" s="104">
        <v>14</v>
      </c>
      <c r="N33" s="106">
        <f t="shared" si="13"/>
        <v>42</v>
      </c>
      <c r="O33" s="21">
        <v>11</v>
      </c>
      <c r="P33" s="306">
        <v>7</v>
      </c>
      <c r="Q33" s="118">
        <v>10</v>
      </c>
      <c r="R33" s="107">
        <f t="shared" si="14"/>
        <v>28</v>
      </c>
      <c r="S33" s="90">
        <f t="shared" si="16"/>
        <v>84</v>
      </c>
      <c r="T33" s="62"/>
    </row>
    <row r="34" spans="1:20" s="26" customFormat="1" ht="12.75">
      <c r="A34" s="115" t="s">
        <v>139</v>
      </c>
      <c r="B34" s="20">
        <v>0</v>
      </c>
      <c r="C34" s="277">
        <v>0</v>
      </c>
      <c r="D34" s="104">
        <v>6</v>
      </c>
      <c r="E34" s="106">
        <f>SUM(B34:D34)</f>
        <v>6</v>
      </c>
      <c r="F34" s="104">
        <v>8</v>
      </c>
      <c r="G34" s="104">
        <v>0</v>
      </c>
      <c r="H34" s="104">
        <v>0</v>
      </c>
      <c r="I34" s="23">
        <f t="shared" si="12"/>
        <v>8</v>
      </c>
      <c r="J34" s="93">
        <f t="shared" si="15"/>
        <v>14</v>
      </c>
      <c r="K34" s="104">
        <v>12</v>
      </c>
      <c r="L34" s="104">
        <v>9</v>
      </c>
      <c r="M34" s="104">
        <v>0</v>
      </c>
      <c r="N34" s="106">
        <f t="shared" si="13"/>
        <v>21</v>
      </c>
      <c r="O34" s="118">
        <v>0</v>
      </c>
      <c r="P34" s="104">
        <v>1</v>
      </c>
      <c r="Q34" s="118">
        <v>0</v>
      </c>
      <c r="R34" s="107">
        <f t="shared" si="14"/>
        <v>1</v>
      </c>
      <c r="S34" s="520">
        <f t="shared" si="16"/>
        <v>26</v>
      </c>
      <c r="T34" s="62"/>
    </row>
    <row r="35" spans="1:20" s="26" customFormat="1" ht="12.75">
      <c r="A35" s="115" t="s">
        <v>123</v>
      </c>
      <c r="B35" s="20">
        <v>0</v>
      </c>
      <c r="C35" s="277">
        <v>0</v>
      </c>
      <c r="D35" s="104">
        <v>1</v>
      </c>
      <c r="E35" s="106">
        <f>SUM(B35:D35)</f>
        <v>1</v>
      </c>
      <c r="F35" s="104">
        <v>0</v>
      </c>
      <c r="G35" s="104">
        <v>0</v>
      </c>
      <c r="H35" s="104">
        <v>0</v>
      </c>
      <c r="I35" s="23">
        <f t="shared" si="12"/>
        <v>0</v>
      </c>
      <c r="J35" s="93">
        <f t="shared" si="15"/>
        <v>1</v>
      </c>
      <c r="K35" s="104">
        <v>0</v>
      </c>
      <c r="L35" s="104">
        <v>0</v>
      </c>
      <c r="M35" s="104">
        <v>0</v>
      </c>
      <c r="N35" s="106">
        <f t="shared" si="13"/>
        <v>0</v>
      </c>
      <c r="O35" s="118">
        <v>0</v>
      </c>
      <c r="P35" s="104">
        <v>0</v>
      </c>
      <c r="Q35" s="118">
        <v>0</v>
      </c>
      <c r="R35" s="107">
        <f t="shared" si="14"/>
        <v>0</v>
      </c>
      <c r="S35" s="520">
        <f t="shared" si="16"/>
        <v>1</v>
      </c>
      <c r="T35" s="62"/>
    </row>
    <row r="36" spans="1:20" s="26" customFormat="1" ht="12.75">
      <c r="A36" s="28" t="s">
        <v>10</v>
      </c>
      <c r="B36" s="30">
        <f>SUM(B26:B33)</f>
        <v>389</v>
      </c>
      <c r="C36" s="30">
        <f>SUM(C26:C33)</f>
        <v>462</v>
      </c>
      <c r="D36" s="30">
        <f>SUM(D26:D35)</f>
        <v>408</v>
      </c>
      <c r="E36" s="30">
        <f t="shared" si="11"/>
        <v>1259</v>
      </c>
      <c r="F36" s="30">
        <f>SUM(F26:F35)</f>
        <v>429</v>
      </c>
      <c r="G36" s="30">
        <f>SUM(G26:G35)</f>
        <v>439</v>
      </c>
      <c r="H36" s="30">
        <f>SUM(H26:H35)</f>
        <v>390</v>
      </c>
      <c r="I36" s="30">
        <f t="shared" si="12"/>
        <v>1258</v>
      </c>
      <c r="J36" s="30">
        <f t="shared" si="15"/>
        <v>2517</v>
      </c>
      <c r="K36" s="28">
        <f>SUM(K26:K35)</f>
        <v>454</v>
      </c>
      <c r="L36" s="28">
        <f>SUM(L26:L35)</f>
        <v>459</v>
      </c>
      <c r="M36" s="18">
        <f>SUM(M26:M35)</f>
        <v>478</v>
      </c>
      <c r="N36" s="18">
        <f t="shared" si="13"/>
        <v>1391</v>
      </c>
      <c r="O36" s="28">
        <f>SUM(O26:O35)</f>
        <v>378</v>
      </c>
      <c r="P36" s="28">
        <f>SUM(P26:P35)</f>
        <v>351</v>
      </c>
      <c r="Q36" s="28">
        <f>SUM(Q26:Q35)</f>
        <v>193</v>
      </c>
      <c r="R36" s="28">
        <f>SUM(R18:R33)</f>
        <v>2997.9787268267182</v>
      </c>
      <c r="S36" s="28">
        <f>J36+K36</f>
        <v>2971</v>
      </c>
      <c r="T36" s="62"/>
    </row>
    <row r="37" spans="1:20" s="26" customFormat="1" ht="24">
      <c r="A37" s="131" t="s">
        <v>11</v>
      </c>
      <c r="B37" s="76" t="s">
        <v>52</v>
      </c>
      <c r="C37" s="11" t="s">
        <v>51</v>
      </c>
      <c r="D37" s="11" t="s">
        <v>53</v>
      </c>
      <c r="E37" s="14" t="s">
        <v>55</v>
      </c>
      <c r="F37" s="11" t="s">
        <v>0</v>
      </c>
      <c r="G37" s="11" t="s">
        <v>1</v>
      </c>
      <c r="H37" s="11" t="s">
        <v>2</v>
      </c>
      <c r="I37" s="14" t="s">
        <v>57</v>
      </c>
      <c r="J37" s="130" t="s">
        <v>3</v>
      </c>
      <c r="K37" s="11" t="s">
        <v>54</v>
      </c>
      <c r="L37" s="11" t="s">
        <v>86</v>
      </c>
      <c r="M37" s="11" t="s">
        <v>49</v>
      </c>
      <c r="N37" s="14" t="s">
        <v>56</v>
      </c>
      <c r="O37" s="129" t="s">
        <v>58</v>
      </c>
      <c r="P37" s="129" t="s">
        <v>59</v>
      </c>
      <c r="Q37" s="129" t="s">
        <v>60</v>
      </c>
      <c r="R37" s="15" t="s">
        <v>61</v>
      </c>
      <c r="S37" s="130" t="s">
        <v>4</v>
      </c>
      <c r="T37" s="62"/>
    </row>
    <row r="38" spans="1:20" s="26" customFormat="1" ht="12.75">
      <c r="A38" s="116" t="s">
        <v>12</v>
      </c>
      <c r="B38" s="35">
        <v>200</v>
      </c>
      <c r="C38" s="39">
        <v>217</v>
      </c>
      <c r="D38" s="313">
        <v>218</v>
      </c>
      <c r="E38" s="38">
        <f>SUM(B38:D38)</f>
        <v>635</v>
      </c>
      <c r="F38" s="27">
        <v>234</v>
      </c>
      <c r="G38" s="45">
        <v>194</v>
      </c>
      <c r="H38" s="45">
        <v>184</v>
      </c>
      <c r="I38" s="23">
        <f>SUM(F38:H38)</f>
        <v>612</v>
      </c>
      <c r="J38" s="93">
        <f>E38+I38</f>
        <v>1247</v>
      </c>
      <c r="K38" s="40">
        <v>217</v>
      </c>
      <c r="L38" s="17">
        <v>213</v>
      </c>
      <c r="M38" s="17">
        <v>214</v>
      </c>
      <c r="N38" s="16">
        <f>SUM(K38:M38)</f>
        <v>644</v>
      </c>
      <c r="O38" s="294">
        <v>232</v>
      </c>
      <c r="P38" s="45">
        <v>174</v>
      </c>
      <c r="Q38" s="40">
        <v>115</v>
      </c>
      <c r="R38" s="42">
        <f>SUM(O38:Q38)</f>
        <v>521</v>
      </c>
      <c r="S38" s="90">
        <f>J38+N38+R38</f>
        <v>2412</v>
      </c>
      <c r="T38" s="62"/>
    </row>
    <row r="39" spans="1:20" s="26" customFormat="1" ht="12.75">
      <c r="A39" s="115" t="s">
        <v>13</v>
      </c>
      <c r="B39" s="20">
        <v>206</v>
      </c>
      <c r="C39" s="20">
        <v>250</v>
      </c>
      <c r="D39" s="20">
        <v>214</v>
      </c>
      <c r="E39" s="38">
        <f>SUM(B39:D39)</f>
        <v>670</v>
      </c>
      <c r="F39" s="20">
        <v>219</v>
      </c>
      <c r="G39" s="20">
        <v>264</v>
      </c>
      <c r="H39" s="20">
        <v>221</v>
      </c>
      <c r="I39" s="23">
        <f>SUM(F39:H39)</f>
        <v>704</v>
      </c>
      <c r="J39" s="93">
        <f>E39+I39</f>
        <v>1374</v>
      </c>
      <c r="K39" s="45">
        <v>238</v>
      </c>
      <c r="L39" s="12">
        <v>246</v>
      </c>
      <c r="M39" s="17">
        <v>264</v>
      </c>
      <c r="N39" s="16">
        <f>SUM(K39:M39)</f>
        <v>748</v>
      </c>
      <c r="O39" s="294">
        <v>150</v>
      </c>
      <c r="P39" s="45">
        <v>179</v>
      </c>
      <c r="Q39" s="40">
        <v>82</v>
      </c>
      <c r="R39" s="42">
        <f>SUM(O39:Q39)</f>
        <v>411</v>
      </c>
      <c r="S39" s="90">
        <f>J39+N39+R39</f>
        <v>2533</v>
      </c>
      <c r="T39" s="62"/>
    </row>
    <row r="40" spans="1:20" s="26" customFormat="1" ht="12.75">
      <c r="A40" s="115" t="s">
        <v>129</v>
      </c>
      <c r="B40" s="20">
        <v>1</v>
      </c>
      <c r="C40" s="36">
        <v>5</v>
      </c>
      <c r="D40" s="44">
        <v>2</v>
      </c>
      <c r="E40" s="23">
        <f>SUM(B40:D40)</f>
        <v>8</v>
      </c>
      <c r="F40" s="27">
        <v>3</v>
      </c>
      <c r="G40" s="45">
        <v>3</v>
      </c>
      <c r="H40" s="46">
        <v>1</v>
      </c>
      <c r="I40" s="23">
        <f>SUM(F40:H40)</f>
        <v>7</v>
      </c>
      <c r="J40" s="93">
        <f>E40+I40</f>
        <v>15</v>
      </c>
      <c r="K40" s="45">
        <v>1</v>
      </c>
      <c r="L40" s="12">
        <v>6</v>
      </c>
      <c r="M40" s="17">
        <v>1</v>
      </c>
      <c r="N40" s="16">
        <f>SUM(K40:M40)</f>
        <v>8</v>
      </c>
      <c r="O40" s="294">
        <v>4</v>
      </c>
      <c r="P40" s="45">
        <v>2</v>
      </c>
      <c r="Q40" s="40">
        <v>4</v>
      </c>
      <c r="R40" s="42">
        <f>SUM(O40:Q40)</f>
        <v>10</v>
      </c>
      <c r="S40" s="90">
        <f>J40+N40+R40</f>
        <v>33</v>
      </c>
      <c r="T40" s="62"/>
    </row>
    <row r="41" spans="1:20" s="26" customFormat="1" ht="12.75">
      <c r="A41" s="117" t="s">
        <v>65</v>
      </c>
      <c r="B41" s="48">
        <f>B38/B39*100</f>
        <v>97.0873786407767</v>
      </c>
      <c r="C41" s="48">
        <f aca="true" t="shared" si="17" ref="C41:J41">C38/C39*100</f>
        <v>86.8</v>
      </c>
      <c r="D41" s="48">
        <f t="shared" si="17"/>
        <v>101.86915887850468</v>
      </c>
      <c r="E41" s="48">
        <f t="shared" si="17"/>
        <v>94.77611940298507</v>
      </c>
      <c r="F41" s="48">
        <f t="shared" si="17"/>
        <v>106.84931506849315</v>
      </c>
      <c r="G41" s="48">
        <f t="shared" si="17"/>
        <v>73.48484848484848</v>
      </c>
      <c r="H41" s="48">
        <f t="shared" si="17"/>
        <v>83.2579185520362</v>
      </c>
      <c r="I41" s="48">
        <f t="shared" si="17"/>
        <v>86.93181818181817</v>
      </c>
      <c r="J41" s="48">
        <f t="shared" si="17"/>
        <v>90.75691411935954</v>
      </c>
      <c r="K41" s="13">
        <f aca="true" t="shared" si="18" ref="K41:S41">K38/K39*100</f>
        <v>91.17647058823529</v>
      </c>
      <c r="L41" s="13">
        <f>L38/L39*100</f>
        <v>86.58536585365853</v>
      </c>
      <c r="M41" s="13">
        <f t="shared" si="18"/>
        <v>81.06060606060606</v>
      </c>
      <c r="N41" s="13">
        <f t="shared" si="18"/>
        <v>86.09625668449198</v>
      </c>
      <c r="O41" s="13">
        <f t="shared" si="18"/>
        <v>154.66666666666666</v>
      </c>
      <c r="P41" s="13">
        <f t="shared" si="18"/>
        <v>97.20670391061452</v>
      </c>
      <c r="Q41" s="13">
        <f t="shared" si="18"/>
        <v>140.2439024390244</v>
      </c>
      <c r="R41" s="13">
        <f t="shared" si="18"/>
        <v>126.7639902676399</v>
      </c>
      <c r="S41" s="49">
        <f t="shared" si="18"/>
        <v>95.2230556652191</v>
      </c>
      <c r="T41" s="62"/>
    </row>
    <row r="42" spans="1:20" s="26" customFormat="1" ht="12.75">
      <c r="A42" s="115" t="s">
        <v>14</v>
      </c>
      <c r="B42" s="50">
        <f>B40*100/B39</f>
        <v>0.4854368932038835</v>
      </c>
      <c r="C42" s="50">
        <f aca="true" t="shared" si="19" ref="C42:H42">C40*100/C39</f>
        <v>2</v>
      </c>
      <c r="D42" s="50">
        <f t="shared" si="19"/>
        <v>0.9345794392523364</v>
      </c>
      <c r="E42" s="50">
        <f aca="true" t="shared" si="20" ref="E42:S42">E40*100/(E39+E40)</f>
        <v>1.1799410029498525</v>
      </c>
      <c r="F42" s="50">
        <f t="shared" si="19"/>
        <v>1.36986301369863</v>
      </c>
      <c r="G42" s="50">
        <f t="shared" si="19"/>
        <v>1.1363636363636365</v>
      </c>
      <c r="H42" s="50">
        <f t="shared" si="19"/>
        <v>0.45248868778280543</v>
      </c>
      <c r="I42" s="50">
        <f t="shared" si="20"/>
        <v>0.9845288326300985</v>
      </c>
      <c r="J42" s="50">
        <f t="shared" si="20"/>
        <v>1.079913606911447</v>
      </c>
      <c r="K42" s="50">
        <f t="shared" si="20"/>
        <v>0.41841004184100417</v>
      </c>
      <c r="L42" s="50">
        <f t="shared" si="20"/>
        <v>2.380952380952381</v>
      </c>
      <c r="M42" s="50">
        <f t="shared" si="20"/>
        <v>0.37735849056603776</v>
      </c>
      <c r="N42" s="50">
        <f t="shared" si="20"/>
        <v>1.0582010582010581</v>
      </c>
      <c r="O42" s="50">
        <f t="shared" si="20"/>
        <v>2.5974025974025974</v>
      </c>
      <c r="P42" s="50">
        <f t="shared" si="20"/>
        <v>1.1049723756906078</v>
      </c>
      <c r="Q42" s="50">
        <f t="shared" si="20"/>
        <v>4.651162790697675</v>
      </c>
      <c r="R42" s="50">
        <f t="shared" si="20"/>
        <v>2.375296912114014</v>
      </c>
      <c r="S42" s="50">
        <f t="shared" si="20"/>
        <v>1.2860483242400624</v>
      </c>
      <c r="T42" s="62"/>
    </row>
    <row r="43" spans="1:19" ht="21.75" customHeight="1">
      <c r="A43" s="129" t="s">
        <v>81</v>
      </c>
      <c r="B43" s="76" t="s">
        <v>52</v>
      </c>
      <c r="C43" s="11" t="s">
        <v>51</v>
      </c>
      <c r="D43" s="11" t="s">
        <v>53</v>
      </c>
      <c r="E43" s="14" t="s">
        <v>55</v>
      </c>
      <c r="F43" s="11" t="s">
        <v>0</v>
      </c>
      <c r="G43" s="11" t="s">
        <v>1</v>
      </c>
      <c r="H43" s="11" t="s">
        <v>2</v>
      </c>
      <c r="I43" s="14" t="s">
        <v>57</v>
      </c>
      <c r="J43" s="130" t="s">
        <v>3</v>
      </c>
      <c r="K43" s="11" t="s">
        <v>54</v>
      </c>
      <c r="L43" s="11" t="s">
        <v>87</v>
      </c>
      <c r="M43" s="11" t="s">
        <v>49</v>
      </c>
      <c r="N43" s="14" t="s">
        <v>56</v>
      </c>
      <c r="O43" s="129" t="s">
        <v>58</v>
      </c>
      <c r="P43" s="129" t="s">
        <v>59</v>
      </c>
      <c r="Q43" s="129" t="s">
        <v>60</v>
      </c>
      <c r="R43" s="15" t="s">
        <v>61</v>
      </c>
      <c r="S43" s="130" t="s">
        <v>4</v>
      </c>
    </row>
    <row r="44" spans="1:20" s="26" customFormat="1" ht="12.75">
      <c r="A44" s="105" t="s">
        <v>74</v>
      </c>
      <c r="B44" s="104">
        <v>0</v>
      </c>
      <c r="C44" s="104">
        <v>0</v>
      </c>
      <c r="D44" s="104">
        <v>0</v>
      </c>
      <c r="E44" s="106">
        <f>SUM(B44:D44)</f>
        <v>0</v>
      </c>
      <c r="F44" s="104">
        <v>0</v>
      </c>
      <c r="G44" s="104">
        <v>0</v>
      </c>
      <c r="H44" s="104">
        <v>0</v>
      </c>
      <c r="I44" s="23">
        <f>SUM(F44:H44)</f>
        <v>0</v>
      </c>
      <c r="J44" s="93">
        <f>+E44+I44</f>
        <v>0</v>
      </c>
      <c r="K44" s="104">
        <v>0</v>
      </c>
      <c r="L44" s="104">
        <v>0</v>
      </c>
      <c r="M44" s="104">
        <v>0</v>
      </c>
      <c r="N44" s="106">
        <f>SUM(K44:M44)</f>
        <v>0</v>
      </c>
      <c r="O44" s="21">
        <v>0</v>
      </c>
      <c r="P44" s="21">
        <v>0</v>
      </c>
      <c r="Q44" s="21">
        <v>0</v>
      </c>
      <c r="R44" s="107">
        <f>SUM(O44:Q44)</f>
        <v>0</v>
      </c>
      <c r="S44" s="138">
        <f>J44+N44+R44</f>
        <v>0</v>
      </c>
      <c r="T44" s="62"/>
    </row>
    <row r="45" spans="1:20" s="26" customFormat="1" ht="12.75">
      <c r="A45" s="105" t="s">
        <v>75</v>
      </c>
      <c r="B45" s="104">
        <v>0</v>
      </c>
      <c r="C45" s="104">
        <v>0</v>
      </c>
      <c r="D45" s="104">
        <v>0</v>
      </c>
      <c r="E45" s="106">
        <f>SUM(B45:D45)</f>
        <v>0</v>
      </c>
      <c r="F45" s="104">
        <v>0</v>
      </c>
      <c r="G45" s="104">
        <v>0</v>
      </c>
      <c r="H45" s="104">
        <v>0</v>
      </c>
      <c r="I45" s="23">
        <f>SUM(F45:H45)</f>
        <v>0</v>
      </c>
      <c r="J45" s="93">
        <f>+E45+I45</f>
        <v>0</v>
      </c>
      <c r="K45" s="104">
        <v>0</v>
      </c>
      <c r="L45" s="104">
        <v>0</v>
      </c>
      <c r="M45" s="104">
        <v>0</v>
      </c>
      <c r="N45" s="106">
        <f>SUM(K45:M45)</f>
        <v>0</v>
      </c>
      <c r="O45" s="21">
        <v>0</v>
      </c>
      <c r="P45" s="21">
        <v>0</v>
      </c>
      <c r="Q45" s="21">
        <v>0</v>
      </c>
      <c r="R45" s="107">
        <f>SUM(O45:Q45)</f>
        <v>0</v>
      </c>
      <c r="S45" s="138">
        <f>J45+N45+R45</f>
        <v>0</v>
      </c>
      <c r="T45" s="62"/>
    </row>
    <row r="46" spans="1:19" s="26" customFormat="1" ht="12.75">
      <c r="A46" s="105" t="s">
        <v>76</v>
      </c>
      <c r="B46" s="104">
        <v>0</v>
      </c>
      <c r="C46" s="104">
        <v>0</v>
      </c>
      <c r="D46" s="104">
        <v>0</v>
      </c>
      <c r="E46" s="106">
        <f>SUM(B46:D46)</f>
        <v>0</v>
      </c>
      <c r="F46" s="104">
        <v>0</v>
      </c>
      <c r="G46" s="104">
        <v>0</v>
      </c>
      <c r="H46" s="104">
        <v>0</v>
      </c>
      <c r="I46" s="23">
        <f>SUM(F46:H46)</f>
        <v>0</v>
      </c>
      <c r="J46" s="93">
        <f>+E46+I46</f>
        <v>0</v>
      </c>
      <c r="K46" s="104">
        <v>1</v>
      </c>
      <c r="L46" s="104">
        <v>0</v>
      </c>
      <c r="M46" s="104">
        <v>0</v>
      </c>
      <c r="N46" s="106">
        <f>SUM(K46:M46)</f>
        <v>1</v>
      </c>
      <c r="O46" s="21">
        <v>0</v>
      </c>
      <c r="P46" s="21">
        <v>0</v>
      </c>
      <c r="Q46" s="21">
        <v>1</v>
      </c>
      <c r="R46" s="107">
        <f>SUM(O46:Q46)</f>
        <v>1</v>
      </c>
      <c r="S46" s="138">
        <f>J46+N46+R46</f>
        <v>2</v>
      </c>
    </row>
    <row r="47" spans="1:19" s="26" customFormat="1" ht="24">
      <c r="A47" s="108" t="s">
        <v>15</v>
      </c>
      <c r="B47" s="32" t="s">
        <v>52</v>
      </c>
      <c r="C47" s="129" t="s">
        <v>51</v>
      </c>
      <c r="D47" s="129" t="s">
        <v>53</v>
      </c>
      <c r="E47" s="15" t="s">
        <v>55</v>
      </c>
      <c r="F47" s="129" t="s">
        <v>62</v>
      </c>
      <c r="G47" s="129" t="s">
        <v>63</v>
      </c>
      <c r="H47" s="129" t="s">
        <v>64</v>
      </c>
      <c r="I47" s="15" t="s">
        <v>57</v>
      </c>
      <c r="J47" s="132" t="s">
        <v>3</v>
      </c>
      <c r="K47" s="129" t="s">
        <v>54</v>
      </c>
      <c r="L47" s="129" t="s">
        <v>87</v>
      </c>
      <c r="M47" s="129" t="s">
        <v>49</v>
      </c>
      <c r="N47" s="15" t="s">
        <v>56</v>
      </c>
      <c r="O47" s="129" t="s">
        <v>58</v>
      </c>
      <c r="P47" s="129" t="s">
        <v>59</v>
      </c>
      <c r="Q47" s="129" t="s">
        <v>60</v>
      </c>
      <c r="R47" s="15" t="s">
        <v>61</v>
      </c>
      <c r="S47" s="132" t="s">
        <v>4</v>
      </c>
    </row>
    <row r="48" spans="1:20" s="26" customFormat="1" ht="12.75">
      <c r="A48" s="52" t="s">
        <v>16</v>
      </c>
      <c r="B48" s="20">
        <v>1673</v>
      </c>
      <c r="C48" s="21">
        <v>1974</v>
      </c>
      <c r="D48" s="323">
        <v>1892</v>
      </c>
      <c r="E48" s="23">
        <f>SUM(B48:D48)</f>
        <v>5539</v>
      </c>
      <c r="F48" s="92">
        <v>1744</v>
      </c>
      <c r="G48" s="92">
        <v>1851</v>
      </c>
      <c r="H48" s="20">
        <v>1555</v>
      </c>
      <c r="I48" s="23">
        <f aca="true" t="shared" si="21" ref="I48:I53">SUM(F48:H48)</f>
        <v>5150</v>
      </c>
      <c r="J48" s="93">
        <f aca="true" t="shared" si="22" ref="J48:J53">E48+I48</f>
        <v>10689</v>
      </c>
      <c r="K48" s="54">
        <v>1697</v>
      </c>
      <c r="L48" s="54">
        <v>1783</v>
      </c>
      <c r="M48" s="54">
        <v>1803</v>
      </c>
      <c r="N48" s="23">
        <f aca="true" t="shared" si="23" ref="N48:N53">SUM(K48:M48)</f>
        <v>5283</v>
      </c>
      <c r="O48" s="92">
        <v>1985</v>
      </c>
      <c r="P48" s="324">
        <v>1453</v>
      </c>
      <c r="Q48" s="21">
        <v>1174</v>
      </c>
      <c r="R48" s="23">
        <f aca="true" t="shared" si="24" ref="R48:R54">SUM(O48:Q48)</f>
        <v>4612</v>
      </c>
      <c r="S48" s="138">
        <f aca="true" t="shared" si="25" ref="S48:S53">J48+N48</f>
        <v>15972</v>
      </c>
      <c r="T48" s="62"/>
    </row>
    <row r="49" spans="1:19" s="26" customFormat="1" ht="12.75">
      <c r="A49" s="52" t="s">
        <v>17</v>
      </c>
      <c r="B49" s="20">
        <v>259</v>
      </c>
      <c r="C49" s="21">
        <v>288</v>
      </c>
      <c r="D49" s="323">
        <v>278</v>
      </c>
      <c r="E49" s="23">
        <f>SUM(B49:D49)</f>
        <v>825</v>
      </c>
      <c r="F49" s="92">
        <v>257</v>
      </c>
      <c r="G49" s="92">
        <v>285</v>
      </c>
      <c r="H49" s="92">
        <v>246</v>
      </c>
      <c r="I49" s="23">
        <f t="shared" si="21"/>
        <v>788</v>
      </c>
      <c r="J49" s="93">
        <f t="shared" si="22"/>
        <v>1613</v>
      </c>
      <c r="K49" s="54">
        <v>233</v>
      </c>
      <c r="L49" s="54">
        <v>255</v>
      </c>
      <c r="M49" s="54">
        <v>262</v>
      </c>
      <c r="N49" s="23">
        <f t="shared" si="23"/>
        <v>750</v>
      </c>
      <c r="O49" s="92">
        <v>315</v>
      </c>
      <c r="P49" s="324">
        <v>207</v>
      </c>
      <c r="Q49" s="21">
        <v>92</v>
      </c>
      <c r="R49" s="23">
        <f t="shared" si="24"/>
        <v>614</v>
      </c>
      <c r="S49" s="138">
        <f t="shared" si="25"/>
        <v>2363</v>
      </c>
    </row>
    <row r="50" spans="1:19" s="26" customFormat="1" ht="12.75">
      <c r="A50" s="52" t="s">
        <v>69</v>
      </c>
      <c r="B50" s="20">
        <v>126</v>
      </c>
      <c r="C50" s="21">
        <v>86</v>
      </c>
      <c r="D50" s="323">
        <v>83</v>
      </c>
      <c r="E50" s="23">
        <f>SUM(B50:D50)</f>
        <v>295</v>
      </c>
      <c r="F50" s="92">
        <v>99</v>
      </c>
      <c r="G50" s="92">
        <v>113</v>
      </c>
      <c r="H50" s="92">
        <v>93</v>
      </c>
      <c r="I50" s="23">
        <f t="shared" si="21"/>
        <v>305</v>
      </c>
      <c r="J50" s="93">
        <f t="shared" si="22"/>
        <v>600</v>
      </c>
      <c r="K50" s="54">
        <v>104</v>
      </c>
      <c r="L50" s="54">
        <v>78</v>
      </c>
      <c r="M50" s="150">
        <v>65</v>
      </c>
      <c r="N50" s="23">
        <f t="shared" si="23"/>
        <v>247</v>
      </c>
      <c r="O50" s="92">
        <v>63</v>
      </c>
      <c r="P50" s="324">
        <v>59</v>
      </c>
      <c r="Q50" s="21">
        <v>6</v>
      </c>
      <c r="R50" s="23">
        <f t="shared" si="24"/>
        <v>128</v>
      </c>
      <c r="S50" s="138">
        <f t="shared" si="25"/>
        <v>847</v>
      </c>
    </row>
    <row r="51" spans="1:19" s="26" customFormat="1" ht="12.75">
      <c r="A51" s="52" t="s">
        <v>18</v>
      </c>
      <c r="B51" s="20">
        <v>604</v>
      </c>
      <c r="C51" s="21">
        <v>329</v>
      </c>
      <c r="D51" s="323">
        <v>315</v>
      </c>
      <c r="E51" s="23">
        <f>SUM(B51:D51)</f>
        <v>1248</v>
      </c>
      <c r="F51" s="92">
        <v>610</v>
      </c>
      <c r="G51" s="92">
        <v>559</v>
      </c>
      <c r="H51" s="92">
        <v>432</v>
      </c>
      <c r="I51" s="23">
        <f t="shared" si="21"/>
        <v>1601</v>
      </c>
      <c r="J51" s="93">
        <f t="shared" si="22"/>
        <v>2849</v>
      </c>
      <c r="K51" s="54">
        <v>589</v>
      </c>
      <c r="L51" s="54">
        <v>556</v>
      </c>
      <c r="M51" s="54">
        <v>527</v>
      </c>
      <c r="N51" s="23">
        <f t="shared" si="23"/>
        <v>1672</v>
      </c>
      <c r="O51" s="92">
        <v>390</v>
      </c>
      <c r="P51" s="324">
        <f>'SEDE 1'!P49</f>
        <v>207</v>
      </c>
      <c r="Q51" s="21">
        <v>233</v>
      </c>
      <c r="R51" s="23">
        <f t="shared" si="24"/>
        <v>830</v>
      </c>
      <c r="S51" s="138">
        <f t="shared" si="25"/>
        <v>4521</v>
      </c>
    </row>
    <row r="52" spans="1:19" s="26" customFormat="1" ht="12.75">
      <c r="A52" s="113" t="s">
        <v>106</v>
      </c>
      <c r="B52" s="20">
        <v>15</v>
      </c>
      <c r="C52" s="21">
        <v>2</v>
      </c>
      <c r="D52" s="323">
        <v>8</v>
      </c>
      <c r="E52" s="23">
        <f>B52+C52+D52</f>
        <v>25</v>
      </c>
      <c r="F52" s="92">
        <v>19</v>
      </c>
      <c r="G52" s="92">
        <v>15</v>
      </c>
      <c r="H52" s="166">
        <v>44</v>
      </c>
      <c r="I52" s="23">
        <f t="shared" si="21"/>
        <v>78</v>
      </c>
      <c r="J52" s="93">
        <f t="shared" si="22"/>
        <v>103</v>
      </c>
      <c r="K52" s="54">
        <v>12</v>
      </c>
      <c r="L52" s="54">
        <v>5</v>
      </c>
      <c r="M52" s="54">
        <v>8</v>
      </c>
      <c r="N52" s="77">
        <f t="shared" si="23"/>
        <v>25</v>
      </c>
      <c r="O52" s="92">
        <v>20</v>
      </c>
      <c r="P52" s="92">
        <v>6</v>
      </c>
      <c r="Q52" s="21">
        <v>5</v>
      </c>
      <c r="R52" s="169">
        <f t="shared" si="24"/>
        <v>31</v>
      </c>
      <c r="S52" s="124">
        <f t="shared" si="25"/>
        <v>128</v>
      </c>
    </row>
    <row r="53" spans="1:19" s="26" customFormat="1" ht="12.75">
      <c r="A53" s="113" t="s">
        <v>107</v>
      </c>
      <c r="B53" s="20">
        <v>56</v>
      </c>
      <c r="C53" s="21">
        <v>50</v>
      </c>
      <c r="D53" s="323">
        <v>43</v>
      </c>
      <c r="E53" s="23">
        <f>B53+C53+D53</f>
        <v>149</v>
      </c>
      <c r="F53" s="92">
        <v>49</v>
      </c>
      <c r="G53" s="92">
        <v>56</v>
      </c>
      <c r="H53" s="166">
        <v>24</v>
      </c>
      <c r="I53" s="23">
        <f t="shared" si="21"/>
        <v>129</v>
      </c>
      <c r="J53" s="93">
        <f t="shared" si="22"/>
        <v>278</v>
      </c>
      <c r="K53" s="54">
        <v>59</v>
      </c>
      <c r="L53" s="54">
        <v>40</v>
      </c>
      <c r="M53" s="54">
        <v>37</v>
      </c>
      <c r="N53" s="77">
        <f t="shared" si="23"/>
        <v>136</v>
      </c>
      <c r="O53" s="92">
        <v>50</v>
      </c>
      <c r="P53" s="92">
        <v>28</v>
      </c>
      <c r="Q53" s="21">
        <v>15</v>
      </c>
      <c r="R53" s="169">
        <f t="shared" si="24"/>
        <v>93</v>
      </c>
      <c r="S53" s="124">
        <f t="shared" si="25"/>
        <v>414</v>
      </c>
    </row>
    <row r="54" spans="1:19" s="26" customFormat="1" ht="12.75">
      <c r="A54" s="52" t="s">
        <v>20</v>
      </c>
      <c r="B54" s="118">
        <v>60</v>
      </c>
      <c r="C54" s="118">
        <v>65</v>
      </c>
      <c r="D54" s="326">
        <v>40</v>
      </c>
      <c r="E54" s="100">
        <f>SUM(B54:D54)</f>
        <v>165</v>
      </c>
      <c r="F54" s="101">
        <v>56</v>
      </c>
      <c r="G54" s="101">
        <v>80</v>
      </c>
      <c r="H54" s="99">
        <v>45</v>
      </c>
      <c r="I54" s="100">
        <f>SUM(F54:H54)</f>
        <v>181</v>
      </c>
      <c r="J54" s="93">
        <f>E54+I54</f>
        <v>346</v>
      </c>
      <c r="K54" s="99">
        <v>56</v>
      </c>
      <c r="L54" s="101">
        <v>66</v>
      </c>
      <c r="M54" s="137">
        <v>53</v>
      </c>
      <c r="N54" s="23">
        <f>SUM(K54:M54)</f>
        <v>175</v>
      </c>
      <c r="O54" s="92">
        <v>52</v>
      </c>
      <c r="P54" s="137">
        <v>28</v>
      </c>
      <c r="Q54" s="21">
        <v>3</v>
      </c>
      <c r="R54" s="23">
        <f t="shared" si="24"/>
        <v>83</v>
      </c>
      <c r="S54" s="138">
        <f>J54+N54</f>
        <v>521</v>
      </c>
    </row>
    <row r="55" spans="1:19" s="26" customFormat="1" ht="12.75">
      <c r="A55" s="171" t="s">
        <v>116</v>
      </c>
      <c r="B55" s="172">
        <f aca="true" t="shared" si="26" ref="B55:I55">SUM(B48:B54)</f>
        <v>2793</v>
      </c>
      <c r="C55" s="173">
        <f t="shared" si="26"/>
        <v>2794</v>
      </c>
      <c r="D55" s="174">
        <f t="shared" si="26"/>
        <v>2659</v>
      </c>
      <c r="E55" s="175">
        <f t="shared" si="26"/>
        <v>8246</v>
      </c>
      <c r="F55" s="176">
        <f t="shared" si="26"/>
        <v>2834</v>
      </c>
      <c r="G55" s="176">
        <f t="shared" si="26"/>
        <v>2959</v>
      </c>
      <c r="H55" s="177">
        <f t="shared" si="26"/>
        <v>2439</v>
      </c>
      <c r="I55" s="175">
        <f t="shared" si="26"/>
        <v>8232</v>
      </c>
      <c r="J55" s="178">
        <f>E55+I55</f>
        <v>16478</v>
      </c>
      <c r="K55" s="175">
        <f>SUM(K48:K54)</f>
        <v>2750</v>
      </c>
      <c r="L55" s="176">
        <f>SUM(L48:L54)</f>
        <v>2783</v>
      </c>
      <c r="M55" s="175">
        <f>SUM(M48:M54)</f>
        <v>2755</v>
      </c>
      <c r="N55" s="179">
        <f>SUM(K55:M55)</f>
        <v>8288</v>
      </c>
      <c r="O55" s="183">
        <f>SUM(O48:O54)</f>
        <v>2875</v>
      </c>
      <c r="P55" s="423">
        <f>SUM(P48:P54)</f>
        <v>1988</v>
      </c>
      <c r="Q55" s="179">
        <f>SUM(Q48:Q54)</f>
        <v>1528</v>
      </c>
      <c r="R55" s="179">
        <f>SUM(O55:Q55)</f>
        <v>6391</v>
      </c>
      <c r="S55" s="179">
        <f>J55+N55</f>
        <v>24766</v>
      </c>
    </row>
    <row r="56" spans="1:20" s="162" customFormat="1" ht="12.75">
      <c r="A56" s="159" t="s">
        <v>19</v>
      </c>
      <c r="B56" s="153">
        <v>344</v>
      </c>
      <c r="C56" s="149">
        <v>371</v>
      </c>
      <c r="D56" s="154">
        <v>439</v>
      </c>
      <c r="E56" s="138">
        <f>SUM(B56:D56)</f>
        <v>1154</v>
      </c>
      <c r="F56" s="155">
        <v>366</v>
      </c>
      <c r="G56" s="155">
        <v>405</v>
      </c>
      <c r="H56" s="156">
        <v>374</v>
      </c>
      <c r="I56" s="138">
        <f>SUM(F56:H56)</f>
        <v>1145</v>
      </c>
      <c r="J56" s="157">
        <f>E56+I56</f>
        <v>2299</v>
      </c>
      <c r="K56" s="158">
        <v>394</v>
      </c>
      <c r="L56" s="158">
        <v>357</v>
      </c>
      <c r="M56" s="158">
        <v>359</v>
      </c>
      <c r="N56" s="138">
        <f>SUM(K56:M56)</f>
        <v>1110</v>
      </c>
      <c r="O56" s="155">
        <v>397</v>
      </c>
      <c r="P56" s="167">
        <v>227</v>
      </c>
      <c r="Q56" s="160">
        <v>226</v>
      </c>
      <c r="R56" s="138">
        <f>SUM(O56:Q56)</f>
        <v>850</v>
      </c>
      <c r="S56" s="138">
        <f>J56+N56</f>
        <v>3409</v>
      </c>
      <c r="T56" s="161"/>
    </row>
    <row r="57" spans="1:19" ht="24">
      <c r="A57" s="125" t="s">
        <v>21</v>
      </c>
      <c r="B57" s="32" t="s">
        <v>52</v>
      </c>
      <c r="C57" s="32" t="s">
        <v>51</v>
      </c>
      <c r="D57" s="32" t="s">
        <v>53</v>
      </c>
      <c r="E57" s="7" t="s">
        <v>55</v>
      </c>
      <c r="F57" s="32" t="s">
        <v>62</v>
      </c>
      <c r="G57" s="32" t="s">
        <v>63</v>
      </c>
      <c r="H57" s="32" t="s">
        <v>64</v>
      </c>
      <c r="I57" s="7" t="s">
        <v>57</v>
      </c>
      <c r="J57" s="9" t="s">
        <v>3</v>
      </c>
      <c r="K57" s="32" t="s">
        <v>54</v>
      </c>
      <c r="L57" s="32" t="s">
        <v>87</v>
      </c>
      <c r="M57" s="32" t="s">
        <v>49</v>
      </c>
      <c r="N57" s="5" t="s">
        <v>56</v>
      </c>
      <c r="O57" s="6" t="s">
        <v>58</v>
      </c>
      <c r="P57" s="6" t="s">
        <v>59</v>
      </c>
      <c r="Q57" s="6" t="s">
        <v>60</v>
      </c>
      <c r="R57" s="15" t="s">
        <v>61</v>
      </c>
      <c r="S57" s="9" t="s">
        <v>84</v>
      </c>
    </row>
    <row r="58" spans="1:19" ht="12.75">
      <c r="A58" s="113" t="s">
        <v>22</v>
      </c>
      <c r="B58" s="20">
        <v>11896</v>
      </c>
      <c r="C58" s="21">
        <v>7862</v>
      </c>
      <c r="D58" s="44">
        <v>9856</v>
      </c>
      <c r="E58" s="23">
        <f>SUM(B58:D58)</f>
        <v>29614</v>
      </c>
      <c r="F58" s="92">
        <v>13203</v>
      </c>
      <c r="G58" s="92">
        <v>11932</v>
      </c>
      <c r="H58" s="20">
        <v>14111</v>
      </c>
      <c r="I58" s="23">
        <f>SUM(F58:H58)</f>
        <v>39246</v>
      </c>
      <c r="J58" s="93">
        <f>I58+E58</f>
        <v>68860</v>
      </c>
      <c r="K58" s="20">
        <v>10771</v>
      </c>
      <c r="L58" s="20">
        <v>12122</v>
      </c>
      <c r="M58" s="164">
        <v>11816</v>
      </c>
      <c r="N58" s="102">
        <f>SUM(K58:M58)</f>
        <v>34709</v>
      </c>
      <c r="O58" s="137">
        <v>13686</v>
      </c>
      <c r="P58" s="137">
        <v>11338</v>
      </c>
      <c r="Q58" s="137">
        <v>6443</v>
      </c>
      <c r="R58" s="77">
        <f>SUM(O58:Q58)</f>
        <v>31467</v>
      </c>
      <c r="S58" s="124">
        <f>J58+N58+R58</f>
        <v>135036</v>
      </c>
    </row>
    <row r="59" spans="1:19" ht="12.75">
      <c r="A59" s="8" t="s">
        <v>23</v>
      </c>
      <c r="B59" s="30">
        <v>9596</v>
      </c>
      <c r="C59" s="30">
        <v>7548</v>
      </c>
      <c r="D59" s="111">
        <v>8054</v>
      </c>
      <c r="E59" s="30">
        <f>D59+C59+B59</f>
        <v>25198</v>
      </c>
      <c r="F59" s="109">
        <v>12567</v>
      </c>
      <c r="G59" s="109">
        <v>12076</v>
      </c>
      <c r="H59" s="110">
        <v>12750</v>
      </c>
      <c r="I59" s="23">
        <f>SUM(F59:H59)</f>
        <v>37393</v>
      </c>
      <c r="J59" s="93">
        <f>I59+E59</f>
        <v>62591</v>
      </c>
      <c r="K59" s="110">
        <v>10004</v>
      </c>
      <c r="L59" s="110">
        <v>10974</v>
      </c>
      <c r="M59" s="110">
        <v>10306</v>
      </c>
      <c r="N59" s="110">
        <f>SUM(K59:M59)</f>
        <v>31284</v>
      </c>
      <c r="O59" s="110">
        <v>12462</v>
      </c>
      <c r="P59" s="110">
        <v>10384</v>
      </c>
      <c r="Q59" s="110">
        <v>5778</v>
      </c>
      <c r="R59" s="110">
        <f>SUM(O59:Q59)</f>
        <v>28624</v>
      </c>
      <c r="S59" s="168">
        <f>J59+N59+R59</f>
        <v>122499</v>
      </c>
    </row>
    <row r="60" spans="1:19" s="26" customFormat="1" ht="18">
      <c r="A60" s="126" t="s">
        <v>24</v>
      </c>
      <c r="B60" s="32" t="s">
        <v>52</v>
      </c>
      <c r="C60" s="6" t="s">
        <v>51</v>
      </c>
      <c r="D60" s="6" t="s">
        <v>53</v>
      </c>
      <c r="E60" s="7" t="s">
        <v>55</v>
      </c>
      <c r="F60" s="6" t="s">
        <v>62</v>
      </c>
      <c r="G60" s="6" t="s">
        <v>63</v>
      </c>
      <c r="H60" s="6" t="s">
        <v>64</v>
      </c>
      <c r="I60" s="7" t="s">
        <v>57</v>
      </c>
      <c r="J60" s="9" t="s">
        <v>3</v>
      </c>
      <c r="K60" s="523" t="s">
        <v>144</v>
      </c>
      <c r="L60" s="128"/>
      <c r="M60" s="128"/>
      <c r="N60" s="7" t="s">
        <v>56</v>
      </c>
      <c r="O60" s="127" t="s">
        <v>58</v>
      </c>
      <c r="P60" s="6" t="s">
        <v>59</v>
      </c>
      <c r="Q60" s="6" t="s">
        <v>60</v>
      </c>
      <c r="R60" s="7" t="s">
        <v>61</v>
      </c>
      <c r="S60" s="9" t="s">
        <v>4</v>
      </c>
    </row>
    <row r="61" spans="1:19" s="26" customFormat="1" ht="12.75">
      <c r="A61" s="57" t="s">
        <v>25</v>
      </c>
      <c r="B61" s="35">
        <v>1702</v>
      </c>
      <c r="C61" s="21">
        <v>1452</v>
      </c>
      <c r="D61" s="58">
        <v>1845</v>
      </c>
      <c r="E61" s="38">
        <f>SUM(B61:D61)</f>
        <v>4999</v>
      </c>
      <c r="F61" s="92">
        <v>1660</v>
      </c>
      <c r="G61" s="92">
        <v>1730</v>
      </c>
      <c r="H61" s="60">
        <v>1707</v>
      </c>
      <c r="I61" s="23">
        <f>SUM(F61:H61)</f>
        <v>5097</v>
      </c>
      <c r="J61" s="94">
        <f>+E61+I61</f>
        <v>10096</v>
      </c>
      <c r="K61" s="59">
        <v>1717</v>
      </c>
      <c r="L61" s="59">
        <v>1983</v>
      </c>
      <c r="M61" s="59">
        <v>1959</v>
      </c>
      <c r="N61" s="38">
        <f>SUM(K61:M61)</f>
        <v>5659</v>
      </c>
      <c r="O61" s="92">
        <v>2110</v>
      </c>
      <c r="P61" s="92">
        <v>1844</v>
      </c>
      <c r="Q61" s="61">
        <v>1433</v>
      </c>
      <c r="R61" s="23">
        <f>SUM(O61:Q61)</f>
        <v>5387</v>
      </c>
      <c r="S61" s="138">
        <f>J61+N61+R61</f>
        <v>21142</v>
      </c>
    </row>
    <row r="62" spans="1:19" s="26" customFormat="1" ht="12.75">
      <c r="A62" s="63" t="s">
        <v>26</v>
      </c>
      <c r="B62" s="20">
        <v>345</v>
      </c>
      <c r="C62" s="21">
        <v>211</v>
      </c>
      <c r="D62" s="22">
        <v>391</v>
      </c>
      <c r="E62" s="23">
        <f>SUM(B62:D62)</f>
        <v>947</v>
      </c>
      <c r="F62" s="92">
        <v>237</v>
      </c>
      <c r="G62" s="92">
        <v>166</v>
      </c>
      <c r="H62" s="25">
        <v>349</v>
      </c>
      <c r="I62" s="23">
        <f>SUM(F62:H62)</f>
        <v>752</v>
      </c>
      <c r="J62" s="94">
        <f>+E62+I62</f>
        <v>1699</v>
      </c>
      <c r="K62" s="530">
        <v>229</v>
      </c>
      <c r="L62" s="530">
        <v>246</v>
      </c>
      <c r="M62" s="530">
        <v>408</v>
      </c>
      <c r="N62" s="363">
        <f>SUM(K62:M62)</f>
        <v>883</v>
      </c>
      <c r="O62" s="24">
        <v>328</v>
      </c>
      <c r="P62" s="92">
        <v>515</v>
      </c>
      <c r="Q62" s="61">
        <v>342</v>
      </c>
      <c r="R62" s="23">
        <f>SUM(O62:Q62)</f>
        <v>1185</v>
      </c>
      <c r="S62" s="138">
        <f>J62+N62+R62</f>
        <v>3767</v>
      </c>
    </row>
    <row r="63" spans="1:19" s="26" customFormat="1" ht="12.75">
      <c r="A63" s="114" t="s">
        <v>36</v>
      </c>
      <c r="B63" s="20">
        <v>21064</v>
      </c>
      <c r="C63" s="21">
        <v>22860</v>
      </c>
      <c r="D63" s="22">
        <v>18773</v>
      </c>
      <c r="E63" s="23">
        <f>SUM(B63:D63)</f>
        <v>62697</v>
      </c>
      <c r="F63" s="92">
        <v>28202</v>
      </c>
      <c r="G63" s="92">
        <v>14672</v>
      </c>
      <c r="H63" s="25">
        <v>23558</v>
      </c>
      <c r="I63" s="23">
        <f>SUM(F63:H63)</f>
        <v>66432</v>
      </c>
      <c r="J63" s="94">
        <f>+E63+I63</f>
        <v>129129</v>
      </c>
      <c r="K63" s="24">
        <v>21934</v>
      </c>
      <c r="L63" s="24">
        <v>21466</v>
      </c>
      <c r="M63" s="24">
        <v>19777</v>
      </c>
      <c r="N63" s="23">
        <f>SUM(K63:M63)</f>
        <v>63177</v>
      </c>
      <c r="O63" s="92">
        <v>22150</v>
      </c>
      <c r="P63" s="92">
        <v>28037</v>
      </c>
      <c r="Q63" s="21">
        <v>19853</v>
      </c>
      <c r="R63" s="23">
        <f>SUM(O63:Q63)</f>
        <v>70040</v>
      </c>
      <c r="S63" s="138">
        <f>J63+N63+R63</f>
        <v>262346</v>
      </c>
    </row>
    <row r="64" spans="1:19" s="26" customFormat="1" ht="12.75">
      <c r="A64" s="114" t="s">
        <v>114</v>
      </c>
      <c r="B64" s="20">
        <v>202</v>
      </c>
      <c r="C64" s="21">
        <v>193</v>
      </c>
      <c r="D64" s="22">
        <v>183</v>
      </c>
      <c r="E64" s="23">
        <f>SUM(B64:D64)</f>
        <v>578</v>
      </c>
      <c r="F64" s="92">
        <v>193</v>
      </c>
      <c r="G64" s="92">
        <v>218</v>
      </c>
      <c r="H64" s="25">
        <v>199</v>
      </c>
      <c r="I64" s="23">
        <f>SUM(F64:H64)</f>
        <v>610</v>
      </c>
      <c r="J64" s="94">
        <f>+E64+I64</f>
        <v>1188</v>
      </c>
      <c r="K64" s="24">
        <v>104</v>
      </c>
      <c r="L64" s="24">
        <v>80</v>
      </c>
      <c r="M64" s="24">
        <v>78</v>
      </c>
      <c r="N64" s="23">
        <f>SUM(K64:M64)</f>
        <v>262</v>
      </c>
      <c r="O64" s="92">
        <v>66</v>
      </c>
      <c r="P64" s="92">
        <v>53</v>
      </c>
      <c r="Q64" s="21">
        <v>83</v>
      </c>
      <c r="R64" s="23">
        <f>SUM(O64:Q64)</f>
        <v>202</v>
      </c>
      <c r="S64" s="138">
        <f>J64+N64+R64</f>
        <v>1652</v>
      </c>
    </row>
    <row r="65" spans="1:19" s="26" customFormat="1" ht="25.5">
      <c r="A65" s="8" t="s">
        <v>98</v>
      </c>
      <c r="B65" s="32" t="s">
        <v>52</v>
      </c>
      <c r="C65" s="32" t="s">
        <v>51</v>
      </c>
      <c r="D65" s="32" t="s">
        <v>53</v>
      </c>
      <c r="E65" s="33" t="s">
        <v>55</v>
      </c>
      <c r="F65" s="32" t="s">
        <v>62</v>
      </c>
      <c r="G65" s="32" t="s">
        <v>63</v>
      </c>
      <c r="H65" s="32" t="s">
        <v>64</v>
      </c>
      <c r="I65" s="33" t="s">
        <v>57</v>
      </c>
      <c r="J65" s="34" t="s">
        <v>3</v>
      </c>
      <c r="K65" s="32" t="s">
        <v>54</v>
      </c>
      <c r="L65" s="32" t="s">
        <v>87</v>
      </c>
      <c r="M65" s="32" t="s">
        <v>49</v>
      </c>
      <c r="N65" s="33" t="s">
        <v>56</v>
      </c>
      <c r="O65" s="32" t="s">
        <v>58</v>
      </c>
      <c r="P65" s="32" t="s">
        <v>59</v>
      </c>
      <c r="Q65" s="32" t="s">
        <v>60</v>
      </c>
      <c r="R65" s="33" t="s">
        <v>61</v>
      </c>
      <c r="S65" s="34" t="s">
        <v>4</v>
      </c>
    </row>
    <row r="66" spans="1:19" s="26" customFormat="1" ht="12.75">
      <c r="A66" s="163" t="s">
        <v>115</v>
      </c>
      <c r="B66" s="180">
        <v>414</v>
      </c>
      <c r="C66" s="181">
        <v>380</v>
      </c>
      <c r="D66" s="182">
        <v>442</v>
      </c>
      <c r="E66" s="23">
        <f aca="true" t="shared" si="27" ref="E66:E71">SUM(B66:D66)</f>
        <v>1236</v>
      </c>
      <c r="F66" s="181">
        <v>453</v>
      </c>
      <c r="G66" s="181">
        <v>505</v>
      </c>
      <c r="H66" s="180">
        <v>493</v>
      </c>
      <c r="I66" s="23">
        <f aca="true" t="shared" si="28" ref="I66:I71">SUM(F66:H66)</f>
        <v>1451</v>
      </c>
      <c r="J66" s="95">
        <f aca="true" t="shared" si="29" ref="J66:J71">+E66+I66</f>
        <v>2687</v>
      </c>
      <c r="K66" s="66">
        <v>460</v>
      </c>
      <c r="L66" s="181">
        <v>438</v>
      </c>
      <c r="M66" s="181">
        <v>520</v>
      </c>
      <c r="N66" s="102">
        <f aca="true" t="shared" si="30" ref="N66:N71">SUM(K66:M66)</f>
        <v>1418</v>
      </c>
      <c r="O66" s="181">
        <v>491</v>
      </c>
      <c r="P66" s="181">
        <v>433</v>
      </c>
      <c r="Q66" s="181">
        <v>286</v>
      </c>
      <c r="R66" s="103">
        <f aca="true" t="shared" si="31" ref="R66:R71">SUM(O66:Q66)</f>
        <v>1210</v>
      </c>
      <c r="S66" s="138">
        <f aca="true" t="shared" si="32" ref="S66:S71">J66+N66+R66</f>
        <v>5315</v>
      </c>
    </row>
    <row r="67" spans="1:19" s="68" customFormat="1" ht="12.75">
      <c r="A67" s="64" t="s">
        <v>66</v>
      </c>
      <c r="B67" s="65">
        <v>45</v>
      </c>
      <c r="C67" s="66">
        <v>43</v>
      </c>
      <c r="D67" s="67">
        <v>43</v>
      </c>
      <c r="E67" s="23">
        <f t="shared" si="27"/>
        <v>131</v>
      </c>
      <c r="F67" s="66">
        <v>46</v>
      </c>
      <c r="G67" s="66">
        <v>46</v>
      </c>
      <c r="H67" s="65">
        <v>46</v>
      </c>
      <c r="I67" s="33">
        <f t="shared" si="28"/>
        <v>138</v>
      </c>
      <c r="J67" s="95">
        <f t="shared" si="29"/>
        <v>269</v>
      </c>
      <c r="K67" s="66">
        <v>46</v>
      </c>
      <c r="L67" s="66">
        <v>45</v>
      </c>
      <c r="M67" s="66">
        <v>45</v>
      </c>
      <c r="N67" s="102">
        <f t="shared" si="30"/>
        <v>136</v>
      </c>
      <c r="O67" s="92">
        <v>45</v>
      </c>
      <c r="P67" s="92">
        <v>43</v>
      </c>
      <c r="Q67" s="66">
        <v>41</v>
      </c>
      <c r="R67" s="103">
        <f t="shared" si="31"/>
        <v>129</v>
      </c>
      <c r="S67" s="138">
        <f t="shared" si="32"/>
        <v>534</v>
      </c>
    </row>
    <row r="68" spans="1:20" s="26" customFormat="1" ht="12.75">
      <c r="A68" s="69" t="s">
        <v>28</v>
      </c>
      <c r="B68" s="20">
        <v>389</v>
      </c>
      <c r="C68" s="21">
        <v>352</v>
      </c>
      <c r="D68" s="22">
        <v>355</v>
      </c>
      <c r="E68" s="23">
        <f t="shared" si="27"/>
        <v>1096</v>
      </c>
      <c r="F68" s="92">
        <v>388</v>
      </c>
      <c r="G68" s="92">
        <v>442</v>
      </c>
      <c r="H68" s="25">
        <v>401</v>
      </c>
      <c r="I68" s="23">
        <f t="shared" si="28"/>
        <v>1231</v>
      </c>
      <c r="J68" s="95">
        <f t="shared" si="29"/>
        <v>2327</v>
      </c>
      <c r="K68" s="24">
        <v>392</v>
      </c>
      <c r="L68" s="150">
        <v>380</v>
      </c>
      <c r="M68" s="24">
        <v>429</v>
      </c>
      <c r="N68" s="23">
        <f t="shared" si="30"/>
        <v>1201</v>
      </c>
      <c r="O68" s="92">
        <v>360</v>
      </c>
      <c r="P68" s="92">
        <v>343</v>
      </c>
      <c r="Q68" s="21">
        <v>345</v>
      </c>
      <c r="R68" s="23">
        <f t="shared" si="31"/>
        <v>1048</v>
      </c>
      <c r="S68" s="138">
        <f t="shared" si="32"/>
        <v>4576</v>
      </c>
      <c r="T68" s="62"/>
    </row>
    <row r="69" spans="1:19" s="26" customFormat="1" ht="12.75">
      <c r="A69" s="69" t="s">
        <v>29</v>
      </c>
      <c r="B69" s="20">
        <v>1557</v>
      </c>
      <c r="C69" s="21">
        <v>1591</v>
      </c>
      <c r="D69" s="22">
        <v>1402</v>
      </c>
      <c r="E69" s="23">
        <f t="shared" si="27"/>
        <v>4550</v>
      </c>
      <c r="F69" s="92">
        <v>2024</v>
      </c>
      <c r="G69" s="92">
        <v>1801</v>
      </c>
      <c r="H69" s="25">
        <v>1617</v>
      </c>
      <c r="I69" s="23">
        <f t="shared" si="28"/>
        <v>5442</v>
      </c>
      <c r="J69" s="95">
        <f t="shared" si="29"/>
        <v>9992</v>
      </c>
      <c r="K69" s="24">
        <v>1857</v>
      </c>
      <c r="L69" s="24">
        <v>1922</v>
      </c>
      <c r="M69" s="24">
        <v>2008</v>
      </c>
      <c r="N69" s="23">
        <f t="shared" si="30"/>
        <v>5787</v>
      </c>
      <c r="O69" s="92">
        <v>1883</v>
      </c>
      <c r="P69" s="92">
        <v>1721</v>
      </c>
      <c r="Q69" s="21">
        <v>1548</v>
      </c>
      <c r="R69" s="23">
        <f t="shared" si="31"/>
        <v>5152</v>
      </c>
      <c r="S69" s="138">
        <f t="shared" si="32"/>
        <v>20931</v>
      </c>
    </row>
    <row r="70" spans="1:19" s="26" customFormat="1" ht="12.75">
      <c r="A70" s="69" t="s">
        <v>30</v>
      </c>
      <c r="B70" s="20">
        <v>1331</v>
      </c>
      <c r="C70" s="21">
        <v>1150</v>
      </c>
      <c r="D70" s="22">
        <v>1260</v>
      </c>
      <c r="E70" s="23">
        <f t="shared" si="27"/>
        <v>3741</v>
      </c>
      <c r="F70" s="92">
        <v>1296</v>
      </c>
      <c r="G70" s="92">
        <v>1378</v>
      </c>
      <c r="H70" s="25">
        <v>1316</v>
      </c>
      <c r="I70" s="23">
        <f t="shared" si="28"/>
        <v>3990</v>
      </c>
      <c r="J70" s="95">
        <f t="shared" si="29"/>
        <v>7731</v>
      </c>
      <c r="K70" s="24">
        <v>1335</v>
      </c>
      <c r="L70" s="24">
        <v>1284</v>
      </c>
      <c r="M70" s="24">
        <v>1285</v>
      </c>
      <c r="N70" s="23">
        <f t="shared" si="30"/>
        <v>3904</v>
      </c>
      <c r="O70" s="92">
        <v>1256</v>
      </c>
      <c r="P70" s="92">
        <v>1190</v>
      </c>
      <c r="Q70" s="21">
        <v>1068</v>
      </c>
      <c r="R70" s="23">
        <f t="shared" si="31"/>
        <v>3514</v>
      </c>
      <c r="S70" s="138">
        <f t="shared" si="32"/>
        <v>15149</v>
      </c>
    </row>
    <row r="71" spans="1:19" s="26" customFormat="1" ht="12.75">
      <c r="A71" s="69" t="s">
        <v>67</v>
      </c>
      <c r="B71" s="20">
        <v>1384</v>
      </c>
      <c r="C71" s="21">
        <v>1209</v>
      </c>
      <c r="D71" s="22">
        <v>1333</v>
      </c>
      <c r="E71" s="23">
        <f t="shared" si="27"/>
        <v>3926</v>
      </c>
      <c r="F71" s="92">
        <v>1381</v>
      </c>
      <c r="G71" s="92">
        <v>1437</v>
      </c>
      <c r="H71" s="25">
        <v>1373</v>
      </c>
      <c r="I71" s="23">
        <f t="shared" si="28"/>
        <v>4191</v>
      </c>
      <c r="J71" s="95">
        <f t="shared" si="29"/>
        <v>8117</v>
      </c>
      <c r="K71" s="24">
        <v>1424</v>
      </c>
      <c r="L71" s="24">
        <v>1407</v>
      </c>
      <c r="M71" s="24">
        <v>1354</v>
      </c>
      <c r="N71" s="23">
        <f t="shared" si="30"/>
        <v>4185</v>
      </c>
      <c r="O71" s="92">
        <v>1377</v>
      </c>
      <c r="P71" s="92">
        <v>1281</v>
      </c>
      <c r="Q71" s="70">
        <v>1271</v>
      </c>
      <c r="R71" s="23">
        <f t="shared" si="31"/>
        <v>3929</v>
      </c>
      <c r="S71" s="138">
        <f t="shared" si="32"/>
        <v>16231</v>
      </c>
    </row>
    <row r="72" spans="1:20" s="26" customFormat="1" ht="12.75">
      <c r="A72" s="69" t="s">
        <v>31</v>
      </c>
      <c r="B72" s="358">
        <f>(B70*100)/B71</f>
        <v>96.17052023121387</v>
      </c>
      <c r="C72" s="119">
        <f aca="true" t="shared" si="33" ref="C72:S72">(C70*100)/C71</f>
        <v>95.11993382961126</v>
      </c>
      <c r="D72" s="119">
        <f t="shared" si="33"/>
        <v>94.52363090772693</v>
      </c>
      <c r="E72" s="121">
        <f t="shared" si="33"/>
        <v>95.28782475802343</v>
      </c>
      <c r="F72" s="119">
        <f t="shared" si="33"/>
        <v>93.84503982621288</v>
      </c>
      <c r="G72" s="119">
        <f t="shared" si="33"/>
        <v>95.89422407794015</v>
      </c>
      <c r="H72" s="119">
        <f t="shared" si="33"/>
        <v>95.84850691915514</v>
      </c>
      <c r="I72" s="121">
        <f t="shared" si="33"/>
        <v>95.20400858983537</v>
      </c>
      <c r="J72" s="120">
        <f t="shared" si="33"/>
        <v>95.24454847850191</v>
      </c>
      <c r="K72" s="119">
        <f t="shared" si="33"/>
        <v>93.75</v>
      </c>
      <c r="L72" s="119">
        <f>(L70*100)/L71</f>
        <v>91.25799573560768</v>
      </c>
      <c r="M72" s="119">
        <f t="shared" si="33"/>
        <v>94.903988183161</v>
      </c>
      <c r="N72" s="147">
        <f t="shared" si="33"/>
        <v>93.28554360812426</v>
      </c>
      <c r="O72" s="119">
        <f t="shared" si="33"/>
        <v>91.21278140885984</v>
      </c>
      <c r="P72" s="119">
        <f t="shared" si="33"/>
        <v>92.89617486338798</v>
      </c>
      <c r="Q72" s="119">
        <f t="shared" si="33"/>
        <v>84.02832415420929</v>
      </c>
      <c r="R72" s="147">
        <f t="shared" si="33"/>
        <v>89.43751590735556</v>
      </c>
      <c r="S72" s="139">
        <f t="shared" si="33"/>
        <v>93.33374406998952</v>
      </c>
      <c r="T72" s="91"/>
    </row>
    <row r="73" spans="1:19" s="26" customFormat="1" ht="12.75">
      <c r="A73" s="69" t="s">
        <v>32</v>
      </c>
      <c r="B73" s="362">
        <f>B68/B67</f>
        <v>8.644444444444444</v>
      </c>
      <c r="C73" s="145">
        <f aca="true" t="shared" si="34" ref="C73:S73">C68/C67</f>
        <v>8.186046511627907</v>
      </c>
      <c r="D73" s="145">
        <f t="shared" si="34"/>
        <v>8.255813953488373</v>
      </c>
      <c r="E73" s="151">
        <f t="shared" si="34"/>
        <v>8.366412213740459</v>
      </c>
      <c r="F73" s="152">
        <f t="shared" si="34"/>
        <v>8.434782608695652</v>
      </c>
      <c r="G73" s="152">
        <f t="shared" si="34"/>
        <v>9.608695652173912</v>
      </c>
      <c r="H73" s="145">
        <v>8</v>
      </c>
      <c r="I73" s="121">
        <f t="shared" si="34"/>
        <v>8.920289855072463</v>
      </c>
      <c r="J73" s="148">
        <f t="shared" si="34"/>
        <v>8.650557620817844</v>
      </c>
      <c r="K73" s="146">
        <f t="shared" si="34"/>
        <v>8.521739130434783</v>
      </c>
      <c r="L73" s="146">
        <f t="shared" si="34"/>
        <v>8.444444444444445</v>
      </c>
      <c r="M73" s="146">
        <f t="shared" si="34"/>
        <v>9.533333333333333</v>
      </c>
      <c r="N73" s="147">
        <f t="shared" si="34"/>
        <v>8.830882352941176</v>
      </c>
      <c r="O73" s="146">
        <f t="shared" si="34"/>
        <v>8</v>
      </c>
      <c r="P73" s="146">
        <f t="shared" si="34"/>
        <v>7.976744186046512</v>
      </c>
      <c r="Q73" s="146">
        <f t="shared" si="34"/>
        <v>8.414634146341463</v>
      </c>
      <c r="R73" s="23">
        <f t="shared" si="34"/>
        <v>8.124031007751938</v>
      </c>
      <c r="S73" s="138">
        <f t="shared" si="34"/>
        <v>8.569288389513108</v>
      </c>
    </row>
    <row r="74" spans="1:21" s="26" customFormat="1" ht="12.75">
      <c r="A74" s="69" t="s">
        <v>33</v>
      </c>
      <c r="B74" s="358">
        <f>B69/B68</f>
        <v>4.002570694087404</v>
      </c>
      <c r="C74" s="119">
        <f aca="true" t="shared" si="35" ref="C74:S74">C69/C68</f>
        <v>4.519886363636363</v>
      </c>
      <c r="D74" s="119">
        <f t="shared" si="35"/>
        <v>3.9492957746478874</v>
      </c>
      <c r="E74" s="121">
        <f t="shared" si="35"/>
        <v>4.151459854014599</v>
      </c>
      <c r="F74" s="119">
        <f t="shared" si="35"/>
        <v>5.216494845360825</v>
      </c>
      <c r="G74" s="119">
        <f t="shared" si="35"/>
        <v>4.074660633484163</v>
      </c>
      <c r="H74" s="119">
        <f t="shared" si="35"/>
        <v>4.032418952618454</v>
      </c>
      <c r="I74" s="121">
        <f t="shared" si="35"/>
        <v>4.4207961007311125</v>
      </c>
      <c r="J74" s="148">
        <f t="shared" si="35"/>
        <v>4.2939406961753335</v>
      </c>
      <c r="K74" s="119">
        <f t="shared" si="35"/>
        <v>4.737244897959184</v>
      </c>
      <c r="L74" s="119">
        <f t="shared" si="35"/>
        <v>5.057894736842106</v>
      </c>
      <c r="M74" s="119">
        <f t="shared" si="35"/>
        <v>4.68065268065268</v>
      </c>
      <c r="N74" s="147">
        <f t="shared" si="35"/>
        <v>4.818484596169858</v>
      </c>
      <c r="O74" s="119">
        <f t="shared" si="35"/>
        <v>5.230555555555555</v>
      </c>
      <c r="P74" s="119">
        <f t="shared" si="35"/>
        <v>5.017492711370262</v>
      </c>
      <c r="Q74" s="119">
        <f t="shared" si="35"/>
        <v>4.48695652173913</v>
      </c>
      <c r="R74" s="147">
        <f t="shared" si="35"/>
        <v>4.916030534351145</v>
      </c>
      <c r="S74" s="148">
        <f t="shared" si="35"/>
        <v>4.5740821678321675</v>
      </c>
      <c r="U74" s="134"/>
    </row>
    <row r="75" spans="1:19" s="26" customFormat="1" ht="18">
      <c r="A75" s="126" t="s">
        <v>77</v>
      </c>
      <c r="B75" s="32" t="s">
        <v>52</v>
      </c>
      <c r="C75" s="6" t="s">
        <v>51</v>
      </c>
      <c r="D75" s="6" t="s">
        <v>53</v>
      </c>
      <c r="E75" s="7" t="s">
        <v>55</v>
      </c>
      <c r="F75" s="6" t="s">
        <v>62</v>
      </c>
      <c r="G75" s="6" t="s">
        <v>63</v>
      </c>
      <c r="H75" s="6" t="s">
        <v>64</v>
      </c>
      <c r="I75" s="7" t="s">
        <v>57</v>
      </c>
      <c r="J75" s="9" t="s">
        <v>3</v>
      </c>
      <c r="K75" s="32" t="s">
        <v>54</v>
      </c>
      <c r="L75" s="32" t="s">
        <v>87</v>
      </c>
      <c r="M75" s="32" t="s">
        <v>49</v>
      </c>
      <c r="N75" s="7" t="s">
        <v>56</v>
      </c>
      <c r="O75" s="6" t="s">
        <v>58</v>
      </c>
      <c r="P75" s="6" t="s">
        <v>59</v>
      </c>
      <c r="Q75" s="6" t="s">
        <v>60</v>
      </c>
      <c r="R75" s="7" t="s">
        <v>61</v>
      </c>
      <c r="S75" s="9" t="s">
        <v>4</v>
      </c>
    </row>
    <row r="76" spans="1:19" s="26" customFormat="1" ht="12.75">
      <c r="A76" s="64" t="s">
        <v>66</v>
      </c>
      <c r="B76" s="65">
        <v>10</v>
      </c>
      <c r="C76" s="66">
        <v>10</v>
      </c>
      <c r="D76" s="353">
        <v>10</v>
      </c>
      <c r="E76" s="23">
        <f>SUM(B76:D76)</f>
        <v>30</v>
      </c>
      <c r="F76" s="66">
        <v>11</v>
      </c>
      <c r="G76" s="66">
        <v>10</v>
      </c>
      <c r="H76" s="65">
        <v>10</v>
      </c>
      <c r="I76" s="33">
        <f>SUM(F76:H76)</f>
        <v>31</v>
      </c>
      <c r="J76" s="95">
        <f>+E76+I76</f>
        <v>61</v>
      </c>
      <c r="K76" s="66">
        <v>10</v>
      </c>
      <c r="L76" s="66">
        <v>10</v>
      </c>
      <c r="M76" s="66">
        <v>10</v>
      </c>
      <c r="N76" s="102">
        <f>SUM(K76:M76)</f>
        <v>30</v>
      </c>
      <c r="O76" s="92">
        <v>10</v>
      </c>
      <c r="P76" s="92">
        <v>10</v>
      </c>
      <c r="Q76" s="66">
        <v>2</v>
      </c>
      <c r="R76" s="103">
        <f>SUM(O76:Q76)</f>
        <v>22</v>
      </c>
      <c r="S76" s="138">
        <f>J76+N76+R76</f>
        <v>113</v>
      </c>
    </row>
    <row r="77" spans="1:19" s="26" customFormat="1" ht="12.75">
      <c r="A77" s="69" t="s">
        <v>28</v>
      </c>
      <c r="B77" s="20">
        <v>45</v>
      </c>
      <c r="C77" s="21">
        <v>52</v>
      </c>
      <c r="D77" s="278">
        <v>53</v>
      </c>
      <c r="E77" s="23">
        <f>SUM(B77:D77)</f>
        <v>150</v>
      </c>
      <c r="F77" s="92">
        <v>52</v>
      </c>
      <c r="G77" s="92">
        <v>53</v>
      </c>
      <c r="H77" s="25">
        <v>55</v>
      </c>
      <c r="I77" s="23">
        <f>SUM(F77:H77)</f>
        <v>160</v>
      </c>
      <c r="J77" s="95">
        <f>+E77+I77</f>
        <v>310</v>
      </c>
      <c r="K77" s="24">
        <v>56</v>
      </c>
      <c r="L77" s="24">
        <v>52</v>
      </c>
      <c r="M77" s="24">
        <v>52</v>
      </c>
      <c r="N77" s="23">
        <f>SUM(K77:M77)</f>
        <v>160</v>
      </c>
      <c r="O77" s="92">
        <v>44</v>
      </c>
      <c r="P77" s="92">
        <v>46</v>
      </c>
      <c r="Q77" s="21">
        <v>5</v>
      </c>
      <c r="R77" s="23">
        <f>SUM(O77:Q77)</f>
        <v>95</v>
      </c>
      <c r="S77" s="138">
        <f>J77+N77+R77</f>
        <v>565</v>
      </c>
    </row>
    <row r="78" spans="1:19" s="26" customFormat="1" ht="12.75">
      <c r="A78" s="69" t="s">
        <v>29</v>
      </c>
      <c r="B78" s="20">
        <v>132</v>
      </c>
      <c r="C78" s="21">
        <v>190</v>
      </c>
      <c r="D78" s="278">
        <v>141</v>
      </c>
      <c r="E78" s="23">
        <f>SUM(B78:D78)</f>
        <v>463</v>
      </c>
      <c r="F78" s="92">
        <v>238</v>
      </c>
      <c r="G78" s="92">
        <v>229</v>
      </c>
      <c r="H78" s="25">
        <v>235</v>
      </c>
      <c r="I78" s="23">
        <f>SUM(F78:H78)</f>
        <v>702</v>
      </c>
      <c r="J78" s="95">
        <f>+E78+I78</f>
        <v>1165</v>
      </c>
      <c r="K78" s="24">
        <v>164</v>
      </c>
      <c r="L78" s="24">
        <v>173</v>
      </c>
      <c r="M78" s="24">
        <v>175</v>
      </c>
      <c r="N78" s="23">
        <f>SUM(K78:M78)</f>
        <v>512</v>
      </c>
      <c r="O78" s="92">
        <v>211</v>
      </c>
      <c r="P78" s="92">
        <v>96</v>
      </c>
      <c r="Q78" s="21">
        <v>30</v>
      </c>
      <c r="R78" s="23">
        <f>SUM(O78:Q78)</f>
        <v>337</v>
      </c>
      <c r="S78" s="138">
        <f>J78+N78+R78</f>
        <v>2014</v>
      </c>
    </row>
    <row r="79" spans="1:19" s="26" customFormat="1" ht="12.75">
      <c r="A79" s="69" t="s">
        <v>30</v>
      </c>
      <c r="B79" s="20">
        <v>165</v>
      </c>
      <c r="C79" s="21">
        <v>177</v>
      </c>
      <c r="D79" s="278">
        <v>165</v>
      </c>
      <c r="E79" s="23">
        <f>SUM(B79:D79)</f>
        <v>507</v>
      </c>
      <c r="F79" s="92">
        <v>233</v>
      </c>
      <c r="G79" s="92">
        <v>237</v>
      </c>
      <c r="H79" s="25">
        <v>220</v>
      </c>
      <c r="I79" s="23">
        <f>SUM(F79:H79)</f>
        <v>690</v>
      </c>
      <c r="J79" s="95">
        <f>+E79+I79</f>
        <v>1197</v>
      </c>
      <c r="K79" s="24">
        <v>163</v>
      </c>
      <c r="L79" s="24">
        <v>174</v>
      </c>
      <c r="M79" s="24">
        <v>205</v>
      </c>
      <c r="N79" s="23">
        <f>SUM(K79:M79)</f>
        <v>542</v>
      </c>
      <c r="O79" s="92">
        <v>205</v>
      </c>
      <c r="P79" s="92">
        <v>103</v>
      </c>
      <c r="Q79" s="70">
        <v>14</v>
      </c>
      <c r="R79" s="23">
        <f>SUM(O79:Q79)</f>
        <v>322</v>
      </c>
      <c r="S79" s="138">
        <f>J79+N79+R79</f>
        <v>2061</v>
      </c>
    </row>
    <row r="80" spans="1:19" s="26" customFormat="1" ht="12.75">
      <c r="A80" s="69" t="s">
        <v>67</v>
      </c>
      <c r="B80" s="20">
        <v>310</v>
      </c>
      <c r="C80" s="21">
        <v>280</v>
      </c>
      <c r="D80" s="278">
        <v>310</v>
      </c>
      <c r="E80" s="23">
        <f>SUM(B80:D80)</f>
        <v>900</v>
      </c>
      <c r="F80" s="92">
        <v>330</v>
      </c>
      <c r="G80" s="92">
        <v>315</v>
      </c>
      <c r="H80" s="25">
        <v>300</v>
      </c>
      <c r="I80" s="23">
        <f>SUM(F80:H80)</f>
        <v>945</v>
      </c>
      <c r="J80" s="95">
        <f>+E80+I80</f>
        <v>1845</v>
      </c>
      <c r="K80" s="24">
        <v>310</v>
      </c>
      <c r="L80" s="24">
        <v>310</v>
      </c>
      <c r="M80" s="24">
        <v>301</v>
      </c>
      <c r="N80" s="23">
        <f>SUM(K80:M80)</f>
        <v>921</v>
      </c>
      <c r="O80" s="92">
        <v>301</v>
      </c>
      <c r="P80" s="92">
        <v>301</v>
      </c>
      <c r="Q80" s="70">
        <v>60</v>
      </c>
      <c r="R80" s="23">
        <f>SUM(O80:Q80)</f>
        <v>662</v>
      </c>
      <c r="S80" s="138">
        <f>J80+N80+R80</f>
        <v>3428</v>
      </c>
    </row>
    <row r="81" spans="1:19" s="26" customFormat="1" ht="12.75">
      <c r="A81" s="69" t="s">
        <v>31</v>
      </c>
      <c r="B81" s="358">
        <f>(B79*100)/B80</f>
        <v>53.225806451612904</v>
      </c>
      <c r="C81" s="119">
        <f aca="true" t="shared" si="36" ref="C81:S81">(C79*100)/C80</f>
        <v>63.214285714285715</v>
      </c>
      <c r="D81" s="119">
        <f t="shared" si="36"/>
        <v>53.225806451612904</v>
      </c>
      <c r="E81" s="121">
        <f t="shared" si="36"/>
        <v>56.333333333333336</v>
      </c>
      <c r="F81" s="119">
        <f t="shared" si="36"/>
        <v>70.60606060606061</v>
      </c>
      <c r="G81" s="119">
        <f t="shared" si="36"/>
        <v>75.23809523809524</v>
      </c>
      <c r="H81" s="119">
        <f t="shared" si="36"/>
        <v>73.33333333333333</v>
      </c>
      <c r="I81" s="121">
        <f t="shared" si="36"/>
        <v>73.01587301587301</v>
      </c>
      <c r="J81" s="120">
        <f t="shared" si="36"/>
        <v>64.8780487804878</v>
      </c>
      <c r="K81" s="119">
        <f t="shared" si="36"/>
        <v>52.58064516129032</v>
      </c>
      <c r="L81" s="119">
        <f t="shared" si="36"/>
        <v>56.12903225806452</v>
      </c>
      <c r="M81" s="119">
        <f t="shared" si="36"/>
        <v>68.10631229235881</v>
      </c>
      <c r="N81" s="147">
        <f t="shared" si="36"/>
        <v>58.84907709011944</v>
      </c>
      <c r="O81" s="119">
        <f t="shared" si="36"/>
        <v>68.10631229235881</v>
      </c>
      <c r="P81" s="119">
        <f t="shared" si="36"/>
        <v>34.21926910299003</v>
      </c>
      <c r="Q81" s="119">
        <f t="shared" si="36"/>
        <v>23.333333333333332</v>
      </c>
      <c r="R81" s="147">
        <f t="shared" si="36"/>
        <v>48.6404833836858</v>
      </c>
      <c r="S81" s="139">
        <f t="shared" si="36"/>
        <v>60.12252042007001</v>
      </c>
    </row>
    <row r="82" spans="1:19" s="26" customFormat="1" ht="12.75">
      <c r="A82" s="69" t="s">
        <v>32</v>
      </c>
      <c r="B82" s="358">
        <f>B77/B76</f>
        <v>4.5</v>
      </c>
      <c r="C82" s="119">
        <f aca="true" t="shared" si="37" ref="C82:S82">C77/C76</f>
        <v>5.2</v>
      </c>
      <c r="D82" s="119">
        <f t="shared" si="37"/>
        <v>5.3</v>
      </c>
      <c r="E82" s="121">
        <f t="shared" si="37"/>
        <v>5</v>
      </c>
      <c r="F82" s="119">
        <f t="shared" si="37"/>
        <v>4.7272727272727275</v>
      </c>
      <c r="G82" s="119">
        <f t="shared" si="37"/>
        <v>5.3</v>
      </c>
      <c r="H82" s="119">
        <f t="shared" si="37"/>
        <v>5.5</v>
      </c>
      <c r="I82" s="121">
        <f t="shared" si="37"/>
        <v>5.161290322580645</v>
      </c>
      <c r="J82" s="148">
        <f t="shared" si="37"/>
        <v>5.081967213114754</v>
      </c>
      <c r="K82" s="119">
        <f t="shared" si="37"/>
        <v>5.6</v>
      </c>
      <c r="L82" s="119">
        <f t="shared" si="37"/>
        <v>5.2</v>
      </c>
      <c r="M82" s="119">
        <f t="shared" si="37"/>
        <v>5.2</v>
      </c>
      <c r="N82" s="121">
        <f t="shared" si="37"/>
        <v>5.333333333333333</v>
      </c>
      <c r="O82" s="119">
        <f t="shared" si="37"/>
        <v>4.4</v>
      </c>
      <c r="P82" s="119">
        <f t="shared" si="37"/>
        <v>4.6</v>
      </c>
      <c r="Q82" s="119">
        <f t="shared" si="37"/>
        <v>2.5</v>
      </c>
      <c r="R82" s="121">
        <f t="shared" si="37"/>
        <v>4.318181818181818</v>
      </c>
      <c r="S82" s="148">
        <f t="shared" si="37"/>
        <v>5</v>
      </c>
    </row>
    <row r="83" spans="1:19" s="26" customFormat="1" ht="12.75">
      <c r="A83" s="69" t="s">
        <v>33</v>
      </c>
      <c r="B83" s="358">
        <f>B78/B77</f>
        <v>2.933333333333333</v>
      </c>
      <c r="C83" s="119">
        <f aca="true" t="shared" si="38" ref="C83:S83">C78/C77</f>
        <v>3.6538461538461537</v>
      </c>
      <c r="D83" s="119">
        <f t="shared" si="38"/>
        <v>2.660377358490566</v>
      </c>
      <c r="E83" s="121">
        <f t="shared" si="38"/>
        <v>3.0866666666666664</v>
      </c>
      <c r="F83" s="119">
        <f t="shared" si="38"/>
        <v>4.576923076923077</v>
      </c>
      <c r="G83" s="119">
        <f t="shared" si="38"/>
        <v>4.320754716981132</v>
      </c>
      <c r="H83" s="119">
        <f t="shared" si="38"/>
        <v>4.2727272727272725</v>
      </c>
      <c r="I83" s="121">
        <f t="shared" si="38"/>
        <v>4.3875</v>
      </c>
      <c r="J83" s="148">
        <f t="shared" si="38"/>
        <v>3.7580645161290325</v>
      </c>
      <c r="K83" s="119">
        <f t="shared" si="38"/>
        <v>2.9285714285714284</v>
      </c>
      <c r="L83" s="119">
        <f t="shared" si="38"/>
        <v>3.326923076923077</v>
      </c>
      <c r="M83" s="119">
        <f t="shared" si="38"/>
        <v>3.3653846153846154</v>
      </c>
      <c r="N83" s="121">
        <f t="shared" si="38"/>
        <v>3.2</v>
      </c>
      <c r="O83" s="119">
        <f t="shared" si="38"/>
        <v>4.795454545454546</v>
      </c>
      <c r="P83" s="119">
        <f t="shared" si="38"/>
        <v>2.0869565217391304</v>
      </c>
      <c r="Q83" s="119">
        <f t="shared" si="38"/>
        <v>6</v>
      </c>
      <c r="R83" s="121">
        <f t="shared" si="38"/>
        <v>3.5473684210526315</v>
      </c>
      <c r="S83" s="148">
        <f t="shared" si="38"/>
        <v>3.5646017699115045</v>
      </c>
    </row>
    <row r="84" spans="1:19" s="26" customFormat="1" ht="25.5">
      <c r="A84" s="32" t="s">
        <v>93</v>
      </c>
      <c r="B84" s="32" t="s">
        <v>52</v>
      </c>
      <c r="C84" s="32" t="s">
        <v>51</v>
      </c>
      <c r="D84" s="32" t="s">
        <v>53</v>
      </c>
      <c r="E84" s="33" t="s">
        <v>55</v>
      </c>
      <c r="F84" s="32" t="s">
        <v>62</v>
      </c>
      <c r="G84" s="32" t="s">
        <v>63</v>
      </c>
      <c r="H84" s="32" t="s">
        <v>64</v>
      </c>
      <c r="I84" s="33" t="s">
        <v>57</v>
      </c>
      <c r="J84" s="34" t="s">
        <v>3</v>
      </c>
      <c r="K84" s="32" t="s">
        <v>54</v>
      </c>
      <c r="L84" s="32" t="s">
        <v>86</v>
      </c>
      <c r="M84" s="32" t="s">
        <v>49</v>
      </c>
      <c r="N84" s="33" t="s">
        <v>56</v>
      </c>
      <c r="O84" s="32" t="s">
        <v>58</v>
      </c>
      <c r="P84" s="32" t="s">
        <v>59</v>
      </c>
      <c r="Q84" s="32" t="s">
        <v>60</v>
      </c>
      <c r="R84" s="33" t="s">
        <v>61</v>
      </c>
      <c r="S84" s="34" t="s">
        <v>4</v>
      </c>
    </row>
    <row r="85" spans="1:19" s="26" customFormat="1" ht="12.75">
      <c r="A85" s="63" t="s">
        <v>44</v>
      </c>
      <c r="B85" s="83">
        <v>2</v>
      </c>
      <c r="C85" s="45">
        <v>4</v>
      </c>
      <c r="D85" s="84">
        <v>2</v>
      </c>
      <c r="E85" s="85">
        <f>SUM(B85:D85)</f>
        <v>8</v>
      </c>
      <c r="F85" s="144">
        <v>4</v>
      </c>
      <c r="G85" s="45">
        <v>2</v>
      </c>
      <c r="H85" s="46">
        <v>3</v>
      </c>
      <c r="I85" s="85">
        <f>SUM(F85:H85)</f>
        <v>9</v>
      </c>
      <c r="J85" s="98">
        <f>+E85+I85</f>
        <v>17</v>
      </c>
      <c r="K85" s="45">
        <v>8</v>
      </c>
      <c r="L85" s="45">
        <v>2</v>
      </c>
      <c r="M85" s="45">
        <v>4</v>
      </c>
      <c r="N85" s="47">
        <f>SUM(K85:M85)</f>
        <v>14</v>
      </c>
      <c r="O85" s="43">
        <v>3</v>
      </c>
      <c r="P85" s="43">
        <v>4</v>
      </c>
      <c r="Q85" s="43">
        <v>1</v>
      </c>
      <c r="R85" s="47">
        <f>SUM(O85:Q85)</f>
        <v>8</v>
      </c>
      <c r="S85" s="141">
        <f>J85+N85+R85</f>
        <v>39</v>
      </c>
    </row>
    <row r="86" spans="1:19" s="26" customFormat="1" ht="12.75">
      <c r="A86" s="57" t="s">
        <v>45</v>
      </c>
      <c r="B86" s="86">
        <v>3</v>
      </c>
      <c r="C86" s="45">
        <v>3</v>
      </c>
      <c r="D86" s="87">
        <v>2</v>
      </c>
      <c r="E86" s="88">
        <f>SUM(B86:D86)</f>
        <v>8</v>
      </c>
      <c r="F86" s="144">
        <v>3</v>
      </c>
      <c r="G86" s="40">
        <v>3</v>
      </c>
      <c r="H86" s="41">
        <v>5</v>
      </c>
      <c r="I86" s="85">
        <f>SUM(F86:H86)</f>
        <v>11</v>
      </c>
      <c r="J86" s="98">
        <f>+E86+I86</f>
        <v>19</v>
      </c>
      <c r="K86" s="40">
        <v>6</v>
      </c>
      <c r="L86" s="40">
        <v>11</v>
      </c>
      <c r="M86" s="40">
        <v>1</v>
      </c>
      <c r="N86" s="42">
        <f>SUM(K86:M86)</f>
        <v>18</v>
      </c>
      <c r="O86" s="70">
        <v>2</v>
      </c>
      <c r="P86" s="70">
        <v>3</v>
      </c>
      <c r="Q86" s="70">
        <v>0</v>
      </c>
      <c r="R86" s="85">
        <f>SUM(O86:Q86)</f>
        <v>5</v>
      </c>
      <c r="S86" s="141">
        <f>J86+N86+R86</f>
        <v>42</v>
      </c>
    </row>
    <row r="87" spans="1:19" s="26" customFormat="1" ht="12.75">
      <c r="A87" s="63" t="s">
        <v>46</v>
      </c>
      <c r="B87" s="390">
        <f>(B85+B86)*100/B77</f>
        <v>11.11111111111111</v>
      </c>
      <c r="C87" s="122">
        <f aca="true" t="shared" si="39" ref="C87:S87">(C85+C86)*100/C77</f>
        <v>13.461538461538462</v>
      </c>
      <c r="D87" s="122">
        <f t="shared" si="39"/>
        <v>7.547169811320755</v>
      </c>
      <c r="E87" s="121">
        <f t="shared" si="39"/>
        <v>10.666666666666666</v>
      </c>
      <c r="F87" s="122">
        <f t="shared" si="39"/>
        <v>13.461538461538462</v>
      </c>
      <c r="G87" s="122">
        <f t="shared" si="39"/>
        <v>9.433962264150944</v>
      </c>
      <c r="H87" s="122">
        <f t="shared" si="39"/>
        <v>14.545454545454545</v>
      </c>
      <c r="I87" s="121">
        <f t="shared" si="39"/>
        <v>12.5</v>
      </c>
      <c r="J87" s="148">
        <f t="shared" si="39"/>
        <v>11.612903225806452</v>
      </c>
      <c r="K87" s="122">
        <f t="shared" si="39"/>
        <v>25</v>
      </c>
      <c r="L87" s="122">
        <f t="shared" si="39"/>
        <v>25</v>
      </c>
      <c r="M87" s="122">
        <f t="shared" si="39"/>
        <v>9.615384615384615</v>
      </c>
      <c r="N87" s="121">
        <f t="shared" si="39"/>
        <v>20</v>
      </c>
      <c r="O87" s="122">
        <f t="shared" si="39"/>
        <v>11.363636363636363</v>
      </c>
      <c r="P87" s="122">
        <f t="shared" si="39"/>
        <v>15.217391304347826</v>
      </c>
      <c r="Q87" s="122">
        <f t="shared" si="39"/>
        <v>20</v>
      </c>
      <c r="R87" s="121">
        <f t="shared" si="39"/>
        <v>13.68421052631579</v>
      </c>
      <c r="S87" s="148">
        <f t="shared" si="39"/>
        <v>14.336283185840708</v>
      </c>
    </row>
    <row r="88" spans="1:19" s="26" customFormat="1" ht="12.75">
      <c r="A88" s="63" t="s">
        <v>47</v>
      </c>
      <c r="B88" s="83">
        <v>1</v>
      </c>
      <c r="C88" s="45">
        <v>0</v>
      </c>
      <c r="D88" s="84">
        <v>0</v>
      </c>
      <c r="E88" s="85">
        <f>SUM(B88:D88)</f>
        <v>1</v>
      </c>
      <c r="F88" s="45">
        <v>0</v>
      </c>
      <c r="G88" s="45">
        <v>0</v>
      </c>
      <c r="H88" s="46">
        <v>0</v>
      </c>
      <c r="I88" s="47">
        <f>SUM(F88:H88)</f>
        <v>0</v>
      </c>
      <c r="J88" s="98">
        <f>E88+I88</f>
        <v>1</v>
      </c>
      <c r="K88" s="45">
        <v>0</v>
      </c>
      <c r="L88" s="45">
        <v>0</v>
      </c>
      <c r="M88" s="45">
        <v>0</v>
      </c>
      <c r="N88" s="47">
        <f>SUM(K88:M88)</f>
        <v>0</v>
      </c>
      <c r="O88" s="70">
        <v>0</v>
      </c>
      <c r="P88" s="70">
        <v>1</v>
      </c>
      <c r="Q88" s="70">
        <v>1</v>
      </c>
      <c r="R88" s="85">
        <f>SUM(O88:Q88)</f>
        <v>2</v>
      </c>
      <c r="S88" s="141">
        <f>J88+N88+R88</f>
        <v>3</v>
      </c>
    </row>
    <row r="89" spans="1:19" s="26" customFormat="1" ht="12.75">
      <c r="A89" s="63" t="s">
        <v>48</v>
      </c>
      <c r="B89" s="391">
        <f>B88/B77*100</f>
        <v>2.2222222222222223</v>
      </c>
      <c r="C89" s="123">
        <f aca="true" t="shared" si="40" ref="C89:S89">C88/C77*100</f>
        <v>0</v>
      </c>
      <c r="D89" s="123">
        <f t="shared" si="40"/>
        <v>0</v>
      </c>
      <c r="E89" s="121">
        <f t="shared" si="40"/>
        <v>0.6666666666666667</v>
      </c>
      <c r="F89" s="123">
        <f t="shared" si="40"/>
        <v>0</v>
      </c>
      <c r="G89" s="123">
        <f t="shared" si="40"/>
        <v>0</v>
      </c>
      <c r="H89" s="123">
        <f t="shared" si="40"/>
        <v>0</v>
      </c>
      <c r="I89" s="121">
        <f t="shared" si="40"/>
        <v>0</v>
      </c>
      <c r="J89" s="148">
        <f t="shared" si="40"/>
        <v>0.3225806451612903</v>
      </c>
      <c r="K89" s="123">
        <f t="shared" si="40"/>
        <v>0</v>
      </c>
      <c r="L89" s="123">
        <f t="shared" si="40"/>
        <v>0</v>
      </c>
      <c r="M89" s="123">
        <f t="shared" si="40"/>
        <v>0</v>
      </c>
      <c r="N89" s="121">
        <f t="shared" si="40"/>
        <v>0</v>
      </c>
      <c r="O89" s="123">
        <f t="shared" si="40"/>
        <v>0</v>
      </c>
      <c r="P89" s="123">
        <f t="shared" si="40"/>
        <v>2.1739130434782608</v>
      </c>
      <c r="Q89" s="123">
        <f t="shared" si="40"/>
        <v>20</v>
      </c>
      <c r="R89" s="121">
        <f t="shared" si="40"/>
        <v>2.1052631578947367</v>
      </c>
      <c r="S89" s="148">
        <f t="shared" si="40"/>
        <v>0.5309734513274336</v>
      </c>
    </row>
    <row r="90" spans="1:19" s="26" customFormat="1" ht="25.5">
      <c r="A90" s="8" t="s">
        <v>34</v>
      </c>
      <c r="B90" s="32" t="s">
        <v>52</v>
      </c>
      <c r="C90" s="32" t="s">
        <v>51</v>
      </c>
      <c r="D90" s="32" t="s">
        <v>53</v>
      </c>
      <c r="E90" s="33" t="s">
        <v>55</v>
      </c>
      <c r="F90" s="112" t="s">
        <v>62</v>
      </c>
      <c r="G90" s="32" t="s">
        <v>63</v>
      </c>
      <c r="H90" s="32" t="s">
        <v>64</v>
      </c>
      <c r="I90" s="33" t="s">
        <v>57</v>
      </c>
      <c r="J90" s="34" t="s">
        <v>3</v>
      </c>
      <c r="K90" s="32" t="s">
        <v>54</v>
      </c>
      <c r="L90" s="32" t="s">
        <v>87</v>
      </c>
      <c r="M90" s="32" t="s">
        <v>49</v>
      </c>
      <c r="N90" s="33" t="s">
        <v>56</v>
      </c>
      <c r="O90" s="32" t="s">
        <v>58</v>
      </c>
      <c r="P90" s="32" t="s">
        <v>59</v>
      </c>
      <c r="Q90" s="32" t="s">
        <v>60</v>
      </c>
      <c r="R90" s="33" t="s">
        <v>61</v>
      </c>
      <c r="S90" s="34" t="s">
        <v>4</v>
      </c>
    </row>
    <row r="91" spans="1:19" s="26" customFormat="1" ht="12.75">
      <c r="A91" s="114" t="s">
        <v>35</v>
      </c>
      <c r="B91" s="180">
        <v>1189</v>
      </c>
      <c r="C91" s="181">
        <v>1678</v>
      </c>
      <c r="D91" s="182">
        <v>1476</v>
      </c>
      <c r="E91" s="23">
        <f>SUM(B91:D91)</f>
        <v>4343</v>
      </c>
      <c r="F91" s="181">
        <v>1241</v>
      </c>
      <c r="G91" s="181">
        <v>1561</v>
      </c>
      <c r="H91" s="180">
        <v>1363</v>
      </c>
      <c r="I91" s="23">
        <f>SUM(F91:H91)</f>
        <v>4165</v>
      </c>
      <c r="J91" s="93">
        <f>+E91+I91</f>
        <v>8508</v>
      </c>
      <c r="K91" s="181">
        <v>1220</v>
      </c>
      <c r="L91" s="181">
        <v>1276</v>
      </c>
      <c r="M91" s="181">
        <v>1059</v>
      </c>
      <c r="N91" s="264">
        <f>SUM(K91:M91)</f>
        <v>3555</v>
      </c>
      <c r="O91" s="181">
        <v>1033</v>
      </c>
      <c r="P91" s="181">
        <v>773</v>
      </c>
      <c r="Q91" s="181">
        <v>801</v>
      </c>
      <c r="R91" s="23">
        <f>SUM(O91:Q91)</f>
        <v>2607</v>
      </c>
      <c r="S91" s="138">
        <f>J91+N91+R91</f>
        <v>14670</v>
      </c>
    </row>
    <row r="92" spans="1:19" s="26" customFormat="1" ht="12.75">
      <c r="A92" s="63" t="s">
        <v>36</v>
      </c>
      <c r="B92" s="25">
        <v>650</v>
      </c>
      <c r="C92" s="24">
        <v>640</v>
      </c>
      <c r="D92" s="22">
        <v>589</v>
      </c>
      <c r="E92" s="23">
        <f>SUM(B92:D92)</f>
        <v>1879</v>
      </c>
      <c r="F92" s="92">
        <v>600</v>
      </c>
      <c r="G92" s="92">
        <v>535</v>
      </c>
      <c r="H92" s="25">
        <v>523</v>
      </c>
      <c r="I92" s="23">
        <f>SUM(F92:H92)</f>
        <v>1658</v>
      </c>
      <c r="J92" s="93">
        <f>+E92+I92</f>
        <v>3537</v>
      </c>
      <c r="K92" s="24">
        <v>695</v>
      </c>
      <c r="L92" s="24">
        <v>347</v>
      </c>
      <c r="M92" s="24">
        <v>625</v>
      </c>
      <c r="N92" s="23">
        <f>SUM(K92:M92)</f>
        <v>1667</v>
      </c>
      <c r="O92" s="92">
        <v>256</v>
      </c>
      <c r="P92" s="92">
        <v>282</v>
      </c>
      <c r="Q92" s="21">
        <v>241</v>
      </c>
      <c r="R92" s="23">
        <f>SUM(O92:Q92)</f>
        <v>779</v>
      </c>
      <c r="S92" s="138">
        <f>J92+N92+R92</f>
        <v>5983</v>
      </c>
    </row>
    <row r="93" spans="1:19" s="26" customFormat="1" ht="12.75">
      <c r="A93" s="170" t="s">
        <v>108</v>
      </c>
      <c r="B93" s="25">
        <v>9</v>
      </c>
      <c r="C93" s="24">
        <v>17</v>
      </c>
      <c r="D93" s="22">
        <v>20</v>
      </c>
      <c r="E93" s="23">
        <f>SUM(B93:D93)</f>
        <v>46</v>
      </c>
      <c r="F93" s="92">
        <v>20</v>
      </c>
      <c r="G93" s="92">
        <v>26</v>
      </c>
      <c r="H93" s="25">
        <v>23</v>
      </c>
      <c r="I93" s="23">
        <f>SUM(F93:H93)</f>
        <v>69</v>
      </c>
      <c r="J93" s="93">
        <f>+E93+I93</f>
        <v>115</v>
      </c>
      <c r="K93" s="541">
        <v>22</v>
      </c>
      <c r="L93" s="541">
        <v>20</v>
      </c>
      <c r="M93" s="541">
        <v>27</v>
      </c>
      <c r="N93" s="542">
        <f>SUM(K93:M93)</f>
        <v>69</v>
      </c>
      <c r="O93" s="92">
        <v>0</v>
      </c>
      <c r="P93" s="92">
        <v>28</v>
      </c>
      <c r="Q93" s="21">
        <v>31</v>
      </c>
      <c r="R93" s="23">
        <f>SUM(O93:Q93)</f>
        <v>59</v>
      </c>
      <c r="S93" s="138">
        <f>J93+N93+R93</f>
        <v>243</v>
      </c>
    </row>
    <row r="94" spans="1:19" s="26" customFormat="1" ht="25.5">
      <c r="A94" s="71" t="s">
        <v>37</v>
      </c>
      <c r="B94" s="32" t="s">
        <v>52</v>
      </c>
      <c r="C94" s="32" t="s">
        <v>51</v>
      </c>
      <c r="D94" s="32" t="s">
        <v>53</v>
      </c>
      <c r="E94" s="33" t="s">
        <v>55</v>
      </c>
      <c r="F94" s="32" t="s">
        <v>62</v>
      </c>
      <c r="G94" s="32" t="s">
        <v>63</v>
      </c>
      <c r="H94" s="32" t="s">
        <v>64</v>
      </c>
      <c r="I94" s="33" t="s">
        <v>57</v>
      </c>
      <c r="J94" s="34" t="s">
        <v>3</v>
      </c>
      <c r="K94" s="32" t="s">
        <v>54</v>
      </c>
      <c r="L94" s="32" t="s">
        <v>87</v>
      </c>
      <c r="M94" s="32" t="s">
        <v>49</v>
      </c>
      <c r="N94" s="33" t="s">
        <v>56</v>
      </c>
      <c r="O94" s="32" t="s">
        <v>58</v>
      </c>
      <c r="P94" s="32" t="s">
        <v>59</v>
      </c>
      <c r="Q94" s="32" t="s">
        <v>60</v>
      </c>
      <c r="R94" s="33" t="s">
        <v>61</v>
      </c>
      <c r="S94" s="34" t="s">
        <v>4</v>
      </c>
    </row>
    <row r="95" spans="1:19" s="26" customFormat="1" ht="12.75">
      <c r="A95" s="113" t="s">
        <v>112</v>
      </c>
      <c r="B95" s="55">
        <v>0</v>
      </c>
      <c r="C95" s="54">
        <v>0</v>
      </c>
      <c r="D95" s="53">
        <v>0</v>
      </c>
      <c r="E95" s="23">
        <v>0</v>
      </c>
      <c r="F95" s="92">
        <v>0</v>
      </c>
      <c r="G95" s="92">
        <v>0</v>
      </c>
      <c r="H95" s="55">
        <v>0</v>
      </c>
      <c r="I95" s="23">
        <f aca="true" t="shared" si="41" ref="I95:I101">SUM(F95:H95)</f>
        <v>0</v>
      </c>
      <c r="J95" s="93">
        <f aca="true" t="shared" si="42" ref="J95:J101">+E95+I95</f>
        <v>0</v>
      </c>
      <c r="K95" s="54">
        <v>0</v>
      </c>
      <c r="L95" s="54">
        <v>0</v>
      </c>
      <c r="M95" s="54">
        <v>0</v>
      </c>
      <c r="N95" s="23">
        <f aca="true" t="shared" si="43" ref="N95:N101">SUM(K95:M95)</f>
        <v>0</v>
      </c>
      <c r="O95" s="92">
        <v>0</v>
      </c>
      <c r="P95" s="92">
        <v>21</v>
      </c>
      <c r="Q95" s="21">
        <v>0</v>
      </c>
      <c r="R95" s="23">
        <f aca="true" t="shared" si="44" ref="R95:R101">SUM(O95:Q95)</f>
        <v>21</v>
      </c>
      <c r="S95" s="138">
        <f aca="true" t="shared" si="45" ref="S95:S101">J95+N95+R95</f>
        <v>21</v>
      </c>
    </row>
    <row r="96" spans="1:19" s="26" customFormat="1" ht="12.75">
      <c r="A96" s="113" t="s">
        <v>113</v>
      </c>
      <c r="B96" s="55">
        <v>241</v>
      </c>
      <c r="C96" s="54">
        <v>244</v>
      </c>
      <c r="D96" s="53">
        <v>221</v>
      </c>
      <c r="E96" s="23">
        <f aca="true" t="shared" si="46" ref="E96:E101">SUM(B96:D96)</f>
        <v>706</v>
      </c>
      <c r="F96" s="92">
        <v>283</v>
      </c>
      <c r="G96" s="92">
        <v>332</v>
      </c>
      <c r="H96" s="55">
        <v>275</v>
      </c>
      <c r="I96" s="23">
        <f t="shared" si="41"/>
        <v>890</v>
      </c>
      <c r="J96" s="93">
        <f t="shared" si="42"/>
        <v>1596</v>
      </c>
      <c r="K96" s="545">
        <v>252</v>
      </c>
      <c r="L96" s="545">
        <v>260</v>
      </c>
      <c r="M96" s="545">
        <v>235</v>
      </c>
      <c r="N96" s="363">
        <f t="shared" si="43"/>
        <v>747</v>
      </c>
      <c r="O96" s="92">
        <v>230</v>
      </c>
      <c r="P96" s="92">
        <v>163</v>
      </c>
      <c r="Q96" s="21">
        <v>87</v>
      </c>
      <c r="R96" s="23">
        <f t="shared" si="44"/>
        <v>480</v>
      </c>
      <c r="S96" s="138">
        <f t="shared" si="45"/>
        <v>2823</v>
      </c>
    </row>
    <row r="97" spans="1:19" s="26" customFormat="1" ht="12.75">
      <c r="A97" s="52" t="s">
        <v>38</v>
      </c>
      <c r="B97" s="55">
        <v>1786</v>
      </c>
      <c r="C97" s="54">
        <v>1754</v>
      </c>
      <c r="D97" s="53">
        <v>2010</v>
      </c>
      <c r="E97" s="23">
        <f t="shared" si="46"/>
        <v>5550</v>
      </c>
      <c r="F97" s="92">
        <v>2005</v>
      </c>
      <c r="G97" s="92">
        <v>2167</v>
      </c>
      <c r="H97" s="55">
        <v>2098</v>
      </c>
      <c r="I97" s="23">
        <f t="shared" si="41"/>
        <v>6270</v>
      </c>
      <c r="J97" s="93">
        <f t="shared" si="42"/>
        <v>11820</v>
      </c>
      <c r="K97" s="54">
        <v>1824</v>
      </c>
      <c r="L97" s="54">
        <v>1731</v>
      </c>
      <c r="M97" s="54">
        <v>1704</v>
      </c>
      <c r="N97" s="23">
        <f t="shared" si="43"/>
        <v>5259</v>
      </c>
      <c r="O97" s="92">
        <v>1861</v>
      </c>
      <c r="P97" s="92">
        <v>1593</v>
      </c>
      <c r="Q97" s="21">
        <v>1271</v>
      </c>
      <c r="R97" s="23">
        <f t="shared" si="44"/>
        <v>4725</v>
      </c>
      <c r="S97" s="138">
        <f t="shared" si="45"/>
        <v>21804</v>
      </c>
    </row>
    <row r="98" spans="1:19" s="26" customFormat="1" ht="12.75">
      <c r="A98" s="72" t="s">
        <v>99</v>
      </c>
      <c r="B98" s="73">
        <v>134</v>
      </c>
      <c r="C98" s="54">
        <v>169</v>
      </c>
      <c r="D98" s="74">
        <v>144</v>
      </c>
      <c r="E98" s="38">
        <f t="shared" si="46"/>
        <v>447</v>
      </c>
      <c r="F98" s="92">
        <v>146</v>
      </c>
      <c r="G98" s="92">
        <v>129</v>
      </c>
      <c r="H98" s="73">
        <v>163</v>
      </c>
      <c r="I98" s="23">
        <f t="shared" si="41"/>
        <v>438</v>
      </c>
      <c r="J98" s="93">
        <f t="shared" si="42"/>
        <v>885</v>
      </c>
      <c r="K98" s="75">
        <v>198</v>
      </c>
      <c r="L98" s="75">
        <v>145</v>
      </c>
      <c r="M98" s="75">
        <v>152</v>
      </c>
      <c r="N98" s="38">
        <f t="shared" si="43"/>
        <v>495</v>
      </c>
      <c r="O98" s="92">
        <v>147</v>
      </c>
      <c r="P98" s="92">
        <v>148</v>
      </c>
      <c r="Q98" s="61">
        <v>57</v>
      </c>
      <c r="R98" s="38">
        <f t="shared" si="44"/>
        <v>352</v>
      </c>
      <c r="S98" s="138">
        <f t="shared" si="45"/>
        <v>1732</v>
      </c>
    </row>
    <row r="99" spans="1:19" s="26" customFormat="1" ht="12.75">
      <c r="A99" s="72" t="s">
        <v>124</v>
      </c>
      <c r="B99" s="73">
        <v>68</v>
      </c>
      <c r="C99" s="54">
        <v>83</v>
      </c>
      <c r="D99" s="74">
        <v>61</v>
      </c>
      <c r="E99" s="38">
        <f t="shared" si="46"/>
        <v>212</v>
      </c>
      <c r="F99" s="92">
        <v>97</v>
      </c>
      <c r="G99" s="92">
        <v>103</v>
      </c>
      <c r="H99" s="73">
        <v>87</v>
      </c>
      <c r="I99" s="23">
        <f t="shared" si="41"/>
        <v>287</v>
      </c>
      <c r="J99" s="93">
        <f t="shared" si="42"/>
        <v>499</v>
      </c>
      <c r="K99" s="75">
        <v>30</v>
      </c>
      <c r="L99" s="75">
        <v>48</v>
      </c>
      <c r="M99" s="75">
        <v>92</v>
      </c>
      <c r="N99" s="38">
        <f t="shared" si="43"/>
        <v>170</v>
      </c>
      <c r="O99" s="92">
        <v>67</v>
      </c>
      <c r="P99" s="92">
        <v>47</v>
      </c>
      <c r="Q99" s="61">
        <v>20</v>
      </c>
      <c r="R99" s="38">
        <f t="shared" si="44"/>
        <v>134</v>
      </c>
      <c r="S99" s="138">
        <f t="shared" si="45"/>
        <v>803</v>
      </c>
    </row>
    <row r="100" spans="1:19" s="26" customFormat="1" ht="12.75">
      <c r="A100" s="72" t="s">
        <v>103</v>
      </c>
      <c r="B100" s="73">
        <v>308</v>
      </c>
      <c r="C100" s="54">
        <v>284</v>
      </c>
      <c r="D100" s="74">
        <v>225</v>
      </c>
      <c r="E100" s="38">
        <f t="shared" si="46"/>
        <v>817</v>
      </c>
      <c r="F100" s="92">
        <v>380</v>
      </c>
      <c r="G100" s="92">
        <v>383</v>
      </c>
      <c r="H100" s="73">
        <v>375</v>
      </c>
      <c r="I100" s="23">
        <f t="shared" si="41"/>
        <v>1138</v>
      </c>
      <c r="J100" s="93">
        <f t="shared" si="42"/>
        <v>1955</v>
      </c>
      <c r="K100" s="75">
        <v>242</v>
      </c>
      <c r="L100" s="75">
        <v>295</v>
      </c>
      <c r="M100" s="75">
        <v>360</v>
      </c>
      <c r="N100" s="38">
        <f t="shared" si="43"/>
        <v>897</v>
      </c>
      <c r="O100" s="92">
        <v>286</v>
      </c>
      <c r="P100" s="92">
        <v>162</v>
      </c>
      <c r="Q100" s="61">
        <v>33</v>
      </c>
      <c r="R100" s="38">
        <f t="shared" si="44"/>
        <v>481</v>
      </c>
      <c r="S100" s="138">
        <f t="shared" si="45"/>
        <v>3333</v>
      </c>
    </row>
    <row r="101" spans="1:20" s="26" customFormat="1" ht="12.75">
      <c r="A101" s="8" t="s">
        <v>40</v>
      </c>
      <c r="B101" s="55">
        <v>64</v>
      </c>
      <c r="C101" s="54">
        <v>235</v>
      </c>
      <c r="D101" s="53">
        <v>95</v>
      </c>
      <c r="E101" s="23">
        <f t="shared" si="46"/>
        <v>394</v>
      </c>
      <c r="F101" s="92">
        <v>126</v>
      </c>
      <c r="G101" s="92">
        <v>198</v>
      </c>
      <c r="H101" s="55">
        <v>100</v>
      </c>
      <c r="I101" s="23">
        <f t="shared" si="41"/>
        <v>424</v>
      </c>
      <c r="J101" s="93">
        <f t="shared" si="42"/>
        <v>818</v>
      </c>
      <c r="K101" s="54">
        <v>144</v>
      </c>
      <c r="L101" s="54">
        <v>168</v>
      </c>
      <c r="M101" s="54">
        <v>165</v>
      </c>
      <c r="N101" s="23">
        <f t="shared" si="43"/>
        <v>477</v>
      </c>
      <c r="O101" s="92">
        <v>165</v>
      </c>
      <c r="P101" s="92">
        <v>90</v>
      </c>
      <c r="Q101" s="61">
        <v>154</v>
      </c>
      <c r="R101" s="38">
        <f t="shared" si="44"/>
        <v>409</v>
      </c>
      <c r="S101" s="138">
        <f t="shared" si="45"/>
        <v>1704</v>
      </c>
      <c r="T101" s="143"/>
    </row>
    <row r="102" spans="1:19" s="26" customFormat="1" ht="25.5">
      <c r="A102" s="8" t="s">
        <v>41</v>
      </c>
      <c r="B102" s="76" t="s">
        <v>52</v>
      </c>
      <c r="C102" s="76" t="s">
        <v>51</v>
      </c>
      <c r="D102" s="76" t="s">
        <v>53</v>
      </c>
      <c r="E102" s="77" t="s">
        <v>55</v>
      </c>
      <c r="F102" s="76" t="s">
        <v>0</v>
      </c>
      <c r="G102" s="76" t="s">
        <v>1</v>
      </c>
      <c r="H102" s="76" t="s">
        <v>2</v>
      </c>
      <c r="I102" s="77" t="s">
        <v>57</v>
      </c>
      <c r="J102" s="78" t="s">
        <v>3</v>
      </c>
      <c r="K102" s="76" t="s">
        <v>54</v>
      </c>
      <c r="L102" s="76" t="s">
        <v>86</v>
      </c>
      <c r="M102" s="76" t="s">
        <v>49</v>
      </c>
      <c r="N102" s="77" t="s">
        <v>56</v>
      </c>
      <c r="O102" s="32" t="s">
        <v>58</v>
      </c>
      <c r="P102" s="32" t="s">
        <v>59</v>
      </c>
      <c r="Q102" s="32" t="s">
        <v>60</v>
      </c>
      <c r="R102" s="33" t="s">
        <v>61</v>
      </c>
      <c r="S102" s="78" t="s">
        <v>4</v>
      </c>
    </row>
    <row r="103" spans="1:19" s="26" customFormat="1" ht="12.75">
      <c r="A103" s="113" t="s">
        <v>131</v>
      </c>
      <c r="B103" s="79">
        <v>5188</v>
      </c>
      <c r="C103" s="36">
        <v>6313</v>
      </c>
      <c r="D103" s="404">
        <v>5861</v>
      </c>
      <c r="E103" s="47">
        <f>SUM(B103:D103)</f>
        <v>17362</v>
      </c>
      <c r="F103" s="292">
        <v>5915</v>
      </c>
      <c r="G103" s="36">
        <v>5890</v>
      </c>
      <c r="H103" s="79">
        <v>5055</v>
      </c>
      <c r="I103" s="47">
        <f>SUM(F103:H103)</f>
        <v>16860</v>
      </c>
      <c r="J103" s="96">
        <f>+E103+I103</f>
        <v>34222</v>
      </c>
      <c r="K103" s="36">
        <v>4914</v>
      </c>
      <c r="L103" s="36">
        <v>5596</v>
      </c>
      <c r="M103" s="36">
        <v>5271</v>
      </c>
      <c r="N103" s="47">
        <f>SUM(K103:M103)</f>
        <v>15781</v>
      </c>
      <c r="O103" s="296">
        <v>5255</v>
      </c>
      <c r="P103" s="36">
        <v>5616</v>
      </c>
      <c r="Q103" s="292">
        <v>3598</v>
      </c>
      <c r="R103" s="8">
        <f>SUM(O103:Q103)</f>
        <v>14469</v>
      </c>
      <c r="S103" s="140">
        <f>J103+N103+R103</f>
        <v>64472</v>
      </c>
    </row>
    <row r="104" spans="1:19" s="26" customFormat="1" ht="25.5">
      <c r="A104" s="56" t="s">
        <v>42</v>
      </c>
      <c r="B104" s="32" t="s">
        <v>52</v>
      </c>
      <c r="C104" s="32" t="s">
        <v>51</v>
      </c>
      <c r="D104" s="32" t="s">
        <v>53</v>
      </c>
      <c r="E104" s="33" t="s">
        <v>55</v>
      </c>
      <c r="F104" s="32" t="s">
        <v>62</v>
      </c>
      <c r="G104" s="32" t="s">
        <v>63</v>
      </c>
      <c r="H104" s="32" t="s">
        <v>64</v>
      </c>
      <c r="I104" s="33" t="s">
        <v>57</v>
      </c>
      <c r="J104" s="34" t="s">
        <v>3</v>
      </c>
      <c r="K104" s="32" t="s">
        <v>54</v>
      </c>
      <c r="L104" s="32" t="s">
        <v>86</v>
      </c>
      <c r="M104" s="32" t="s">
        <v>49</v>
      </c>
      <c r="N104" s="33" t="s">
        <v>56</v>
      </c>
      <c r="O104" s="32" t="s">
        <v>58</v>
      </c>
      <c r="P104" s="32" t="s">
        <v>59</v>
      </c>
      <c r="Q104" s="32" t="s">
        <v>60</v>
      </c>
      <c r="R104" s="33" t="s">
        <v>61</v>
      </c>
      <c r="S104" s="34" t="s">
        <v>4</v>
      </c>
    </row>
    <row r="105" spans="1:19" s="26" customFormat="1" ht="12.75">
      <c r="A105" s="52" t="s">
        <v>43</v>
      </c>
      <c r="B105" s="82">
        <v>22656</v>
      </c>
      <c r="C105" s="36">
        <v>18416</v>
      </c>
      <c r="D105" s="81">
        <v>20122</v>
      </c>
      <c r="E105" s="42">
        <f>SUM(B105:D105)</f>
        <v>61194</v>
      </c>
      <c r="F105" s="92">
        <v>21765</v>
      </c>
      <c r="G105" s="92">
        <v>22975</v>
      </c>
      <c r="H105" s="80">
        <v>25230</v>
      </c>
      <c r="I105" s="89">
        <f>SUM(F105:H105)</f>
        <v>69970</v>
      </c>
      <c r="J105" s="97">
        <f>+E105+I105</f>
        <v>131164</v>
      </c>
      <c r="K105" s="43">
        <v>27032</v>
      </c>
      <c r="L105" s="43">
        <v>26475</v>
      </c>
      <c r="M105" s="524">
        <v>22764</v>
      </c>
      <c r="N105" s="42">
        <f>SUM(K105:M105)</f>
        <v>76271</v>
      </c>
      <c r="O105" s="92">
        <v>23920</v>
      </c>
      <c r="P105" s="92">
        <v>20860</v>
      </c>
      <c r="Q105" s="36">
        <v>19655</v>
      </c>
      <c r="R105" s="31">
        <f>SUM(O105:Q105)</f>
        <v>64435</v>
      </c>
      <c r="S105" s="138">
        <f>J105+N105+R105</f>
        <v>271870</v>
      </c>
    </row>
    <row r="106" spans="1:19" s="26" customFormat="1" ht="25.5">
      <c r="A106" s="56" t="s">
        <v>100</v>
      </c>
      <c r="B106" s="32" t="s">
        <v>52</v>
      </c>
      <c r="C106" s="32" t="s">
        <v>51</v>
      </c>
      <c r="D106" s="32" t="s">
        <v>53</v>
      </c>
      <c r="E106" s="33" t="s">
        <v>55</v>
      </c>
      <c r="F106" s="32" t="s">
        <v>62</v>
      </c>
      <c r="G106" s="32" t="s">
        <v>63</v>
      </c>
      <c r="H106" s="32" t="s">
        <v>64</v>
      </c>
      <c r="I106" s="33" t="s">
        <v>57</v>
      </c>
      <c r="J106" s="34" t="s">
        <v>3</v>
      </c>
      <c r="K106" s="32" t="s">
        <v>54</v>
      </c>
      <c r="L106" s="32" t="s">
        <v>86</v>
      </c>
      <c r="M106" s="32" t="s">
        <v>49</v>
      </c>
      <c r="N106" s="33" t="s">
        <v>56</v>
      </c>
      <c r="O106" s="32" t="s">
        <v>58</v>
      </c>
      <c r="P106" s="32" t="s">
        <v>59</v>
      </c>
      <c r="Q106" s="32" t="s">
        <v>60</v>
      </c>
      <c r="R106" s="33" t="s">
        <v>61</v>
      </c>
      <c r="S106" s="34" t="s">
        <v>4</v>
      </c>
    </row>
    <row r="107" spans="1:19" s="26" customFormat="1" ht="12.75">
      <c r="A107" s="63" t="s">
        <v>44</v>
      </c>
      <c r="B107" s="83">
        <v>0</v>
      </c>
      <c r="C107" s="45">
        <v>1</v>
      </c>
      <c r="D107" s="84">
        <v>4</v>
      </c>
      <c r="E107" s="85">
        <f>SUM(B107:D107)</f>
        <v>5</v>
      </c>
      <c r="F107" s="144">
        <v>2</v>
      </c>
      <c r="G107" s="45">
        <v>3</v>
      </c>
      <c r="H107" s="46">
        <v>4</v>
      </c>
      <c r="I107" s="85">
        <f>SUM(F107:H107)</f>
        <v>9</v>
      </c>
      <c r="J107" s="98">
        <f>+E107+I107</f>
        <v>14</v>
      </c>
      <c r="K107" s="45">
        <v>4</v>
      </c>
      <c r="L107" s="45">
        <v>1</v>
      </c>
      <c r="M107" s="45">
        <v>5</v>
      </c>
      <c r="N107" s="47">
        <f>SUM(K107:M107)</f>
        <v>10</v>
      </c>
      <c r="O107" s="43">
        <v>1</v>
      </c>
      <c r="P107" s="43">
        <v>6</v>
      </c>
      <c r="Q107" s="43">
        <v>2</v>
      </c>
      <c r="R107" s="47">
        <f>SUM(O107:Q107)</f>
        <v>9</v>
      </c>
      <c r="S107" s="141"/>
    </row>
    <row r="108" spans="1:19" s="26" customFormat="1" ht="12.75">
      <c r="A108" s="57" t="s">
        <v>45</v>
      </c>
      <c r="B108" s="86">
        <v>8</v>
      </c>
      <c r="C108" s="45">
        <v>8</v>
      </c>
      <c r="D108" s="87">
        <v>4</v>
      </c>
      <c r="E108" s="88">
        <f>SUM(B108:D108)</f>
        <v>20</v>
      </c>
      <c r="F108" s="144">
        <v>6</v>
      </c>
      <c r="G108" s="40">
        <v>4</v>
      </c>
      <c r="H108" s="41">
        <v>9</v>
      </c>
      <c r="I108" s="85">
        <f>SUM(F108:H108)</f>
        <v>19</v>
      </c>
      <c r="J108" s="98">
        <f>+E108+I108</f>
        <v>39</v>
      </c>
      <c r="K108" s="40">
        <v>6</v>
      </c>
      <c r="L108" s="40">
        <v>7</v>
      </c>
      <c r="M108" s="40">
        <v>7</v>
      </c>
      <c r="N108" s="42">
        <f>SUM(K108:M108)</f>
        <v>20</v>
      </c>
      <c r="O108" s="70">
        <v>7</v>
      </c>
      <c r="P108" s="70">
        <v>7</v>
      </c>
      <c r="Q108" s="70">
        <v>8</v>
      </c>
      <c r="R108" s="85">
        <f>SUM(O108:Q108)</f>
        <v>22</v>
      </c>
      <c r="S108" s="141"/>
    </row>
    <row r="109" spans="1:19" s="26" customFormat="1" ht="12.75">
      <c r="A109" s="63" t="s">
        <v>46</v>
      </c>
      <c r="B109" s="390">
        <f aca="true" t="shared" si="47" ref="B109:S109">(B108+B107)*100/B68</f>
        <v>2.056555269922879</v>
      </c>
      <c r="C109" s="122">
        <f t="shared" si="47"/>
        <v>2.5568181818181817</v>
      </c>
      <c r="D109" s="122">
        <f t="shared" si="47"/>
        <v>2.2535211267605635</v>
      </c>
      <c r="E109" s="135">
        <f t="shared" si="47"/>
        <v>2.281021897810219</v>
      </c>
      <c r="F109" s="122">
        <f t="shared" si="47"/>
        <v>2.0618556701030926</v>
      </c>
      <c r="G109" s="122">
        <f t="shared" si="47"/>
        <v>1.583710407239819</v>
      </c>
      <c r="H109" s="122">
        <f t="shared" si="47"/>
        <v>3.2418952618453867</v>
      </c>
      <c r="I109" s="51">
        <f t="shared" si="47"/>
        <v>2.274573517465475</v>
      </c>
      <c r="J109" s="136">
        <f t="shared" si="47"/>
        <v>2.2776106574989257</v>
      </c>
      <c r="K109" s="122">
        <f t="shared" si="47"/>
        <v>2.5510204081632653</v>
      </c>
      <c r="L109" s="122">
        <f t="shared" si="47"/>
        <v>2.1052631578947367</v>
      </c>
      <c r="M109" s="122">
        <f t="shared" si="47"/>
        <v>2.797202797202797</v>
      </c>
      <c r="N109" s="51">
        <f t="shared" si="47"/>
        <v>2.4979184013322233</v>
      </c>
      <c r="O109" s="122">
        <f t="shared" si="47"/>
        <v>2.2222222222222223</v>
      </c>
      <c r="P109" s="122">
        <f t="shared" si="47"/>
        <v>3.7900874635568513</v>
      </c>
      <c r="Q109" s="122">
        <f t="shared" si="47"/>
        <v>2.898550724637681</v>
      </c>
      <c r="R109" s="51">
        <f t="shared" si="47"/>
        <v>2.9580152671755724</v>
      </c>
      <c r="S109" s="142">
        <f t="shared" si="47"/>
        <v>0</v>
      </c>
    </row>
    <row r="110" spans="1:19" s="26" customFormat="1" ht="12.75">
      <c r="A110" s="63" t="s">
        <v>47</v>
      </c>
      <c r="B110" s="83">
        <v>4</v>
      </c>
      <c r="C110" s="45">
        <v>5</v>
      </c>
      <c r="D110" s="84">
        <v>3</v>
      </c>
      <c r="E110" s="85">
        <f>SUM(B110:D110)</f>
        <v>12</v>
      </c>
      <c r="F110" s="45">
        <v>4</v>
      </c>
      <c r="G110" s="45">
        <v>3</v>
      </c>
      <c r="H110" s="46">
        <v>5</v>
      </c>
      <c r="I110" s="47">
        <f>SUM(F110:H110)</f>
        <v>12</v>
      </c>
      <c r="J110" s="98">
        <f>E110+I110</f>
        <v>24</v>
      </c>
      <c r="K110" s="45">
        <v>6</v>
      </c>
      <c r="L110" s="45">
        <v>3</v>
      </c>
      <c r="M110" s="45">
        <v>4</v>
      </c>
      <c r="N110" s="47">
        <f>SUM(K110:M110)</f>
        <v>13</v>
      </c>
      <c r="O110" s="70">
        <v>5</v>
      </c>
      <c r="P110" s="70">
        <v>3</v>
      </c>
      <c r="Q110" s="70">
        <v>6</v>
      </c>
      <c r="R110" s="85">
        <f>SUM(O110:Q110)</f>
        <v>14</v>
      </c>
      <c r="S110" s="141">
        <f>J110+N110+R110</f>
        <v>51</v>
      </c>
    </row>
    <row r="111" spans="1:19" s="26" customFormat="1" ht="12.75">
      <c r="A111" s="63" t="s">
        <v>48</v>
      </c>
      <c r="B111" s="391">
        <f aca="true" t="shared" si="48" ref="B111:S111">B110/B68*100</f>
        <v>1.0282776349614395</v>
      </c>
      <c r="C111" s="123">
        <f t="shared" si="48"/>
        <v>1.4204545454545454</v>
      </c>
      <c r="D111" s="123">
        <f t="shared" si="48"/>
        <v>0.8450704225352111</v>
      </c>
      <c r="E111" s="51">
        <f t="shared" si="48"/>
        <v>1.094890510948905</v>
      </c>
      <c r="F111" s="123">
        <f t="shared" si="48"/>
        <v>1.0309278350515463</v>
      </c>
      <c r="G111" s="123">
        <f t="shared" si="48"/>
        <v>0.6787330316742082</v>
      </c>
      <c r="H111" s="123">
        <f t="shared" si="48"/>
        <v>1.2468827930174564</v>
      </c>
      <c r="I111" s="51">
        <f t="shared" si="48"/>
        <v>0.974817221770918</v>
      </c>
      <c r="J111" s="136">
        <f t="shared" si="48"/>
        <v>1.0313708637730983</v>
      </c>
      <c r="K111" s="123">
        <f t="shared" si="48"/>
        <v>1.530612244897959</v>
      </c>
      <c r="L111" s="123">
        <f t="shared" si="48"/>
        <v>0.7894736842105263</v>
      </c>
      <c r="M111" s="123">
        <f t="shared" si="48"/>
        <v>0.9324009324009324</v>
      </c>
      <c r="N111" s="51">
        <f t="shared" si="48"/>
        <v>1.0824313072439635</v>
      </c>
      <c r="O111" s="123">
        <f t="shared" si="48"/>
        <v>1.3888888888888888</v>
      </c>
      <c r="P111" s="123">
        <f t="shared" si="48"/>
        <v>0.8746355685131195</v>
      </c>
      <c r="Q111" s="123">
        <f t="shared" si="48"/>
        <v>1.7391304347826086</v>
      </c>
      <c r="R111" s="51">
        <f t="shared" si="48"/>
        <v>1.3358778625954197</v>
      </c>
      <c r="S111" s="142">
        <f t="shared" si="48"/>
        <v>1.1145104895104896</v>
      </c>
    </row>
    <row r="112" spans="1:19" s="26" customFormat="1" ht="25.5">
      <c r="A112" s="56" t="s">
        <v>134</v>
      </c>
      <c r="B112" s="32" t="s">
        <v>52</v>
      </c>
      <c r="C112" s="32" t="s">
        <v>51</v>
      </c>
      <c r="D112" s="32" t="s">
        <v>53</v>
      </c>
      <c r="E112" s="33" t="s">
        <v>55</v>
      </c>
      <c r="F112" s="32" t="s">
        <v>62</v>
      </c>
      <c r="G112" s="32" t="s">
        <v>63</v>
      </c>
      <c r="H112" s="32" t="s">
        <v>64</v>
      </c>
      <c r="I112" s="33" t="s">
        <v>57</v>
      </c>
      <c r="J112" s="34" t="s">
        <v>3</v>
      </c>
      <c r="K112" s="32" t="s">
        <v>54</v>
      </c>
      <c r="L112" s="32" t="s">
        <v>86</v>
      </c>
      <c r="M112" s="32" t="s">
        <v>49</v>
      </c>
      <c r="N112" s="33" t="s">
        <v>56</v>
      </c>
      <c r="O112" s="32" t="s">
        <v>58</v>
      </c>
      <c r="P112" s="32" t="s">
        <v>59</v>
      </c>
      <c r="Q112" s="32" t="s">
        <v>60</v>
      </c>
      <c r="R112" s="33" t="s">
        <v>61</v>
      </c>
      <c r="S112" s="34" t="s">
        <v>4</v>
      </c>
    </row>
    <row r="113" spans="1:19" s="26" customFormat="1" ht="12.75">
      <c r="A113" s="114" t="s">
        <v>135</v>
      </c>
      <c r="B113" s="83">
        <v>20825</v>
      </c>
      <c r="C113" s="45">
        <v>20129</v>
      </c>
      <c r="D113" s="84">
        <v>21669</v>
      </c>
      <c r="E113" s="85">
        <f>SUM(B113:D113)</f>
        <v>62623</v>
      </c>
      <c r="F113" s="144">
        <v>21489</v>
      </c>
      <c r="G113" s="45">
        <v>21984</v>
      </c>
      <c r="H113" s="46">
        <v>20843</v>
      </c>
      <c r="I113" s="85">
        <f>SUM(F113:H113)</f>
        <v>64316</v>
      </c>
      <c r="J113" s="98">
        <f>+E113+I113</f>
        <v>126939</v>
      </c>
      <c r="K113" s="45">
        <v>20911</v>
      </c>
      <c r="L113" s="45">
        <v>21093</v>
      </c>
      <c r="M113" s="526">
        <v>21224</v>
      </c>
      <c r="N113" s="47">
        <f>SUM(K113:M113)</f>
        <v>63228</v>
      </c>
      <c r="O113" s="43">
        <v>22715</v>
      </c>
      <c r="P113" s="43">
        <v>18210</v>
      </c>
      <c r="Q113" s="43">
        <v>13777</v>
      </c>
      <c r="R113" s="47">
        <f>SUM(O113:Q113)</f>
        <v>54702</v>
      </c>
      <c r="S113" s="141">
        <f>J113+N113+R113</f>
        <v>244869</v>
      </c>
    </row>
    <row r="114" spans="1:9" s="10" customFormat="1" ht="22.5">
      <c r="A114" s="165" t="s">
        <v>92</v>
      </c>
      <c r="I114" s="133"/>
    </row>
  </sheetData>
  <sheetProtection/>
  <mergeCells count="4">
    <mergeCell ref="A2:S2"/>
    <mergeCell ref="A3:S3"/>
    <mergeCell ref="A4:S4"/>
    <mergeCell ref="A5:S5"/>
  </mergeCells>
  <printOptions horizontalCentered="1" verticalCentered="1"/>
  <pageMargins left="0" right="0" top="0" bottom="0" header="0" footer="0"/>
  <pageSetup fitToHeight="1" fitToWidth="1" horizontalDpi="600" verticalDpi="600" orientation="portrait" scale="43" r:id="rId2"/>
  <ignoredErrors>
    <ignoredError sqref="I17:J17 I109 E109 R109:S109 N17 N109 N36 E87 I87 E36 N87 R87:S87 N55 E55 E20 E24 I55 E42" formula="1"/>
    <ignoredError sqref="F87 F89 H41 C83 H83 D87 D89 D81:D83 F81:F83 P41" evalError="1"/>
    <ignoredError sqref="I40 I95 B36:C3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zoomScale="80" zoomScaleNormal="80" zoomScalePageLayoutView="0" workbookViewId="0" topLeftCell="A1">
      <selection activeCell="A2" sqref="A2:S4"/>
    </sheetView>
  </sheetViews>
  <sheetFormatPr defaultColWidth="11.421875" defaultRowHeight="12.75"/>
  <cols>
    <col min="1" max="1" width="41.57421875" style="187" customWidth="1"/>
    <col min="2" max="2" width="11.7109375" style="187" customWidth="1"/>
    <col min="3" max="3" width="11.00390625" style="187" customWidth="1"/>
    <col min="4" max="4" width="9.140625" style="187" customWidth="1"/>
    <col min="5" max="5" width="8.00390625" style="187" customWidth="1"/>
    <col min="6" max="6" width="9.00390625" style="187" customWidth="1"/>
    <col min="7" max="7" width="9.28125" style="187" customWidth="1"/>
    <col min="8" max="8" width="9.7109375" style="187" customWidth="1"/>
    <col min="9" max="9" width="11.8515625" style="187" customWidth="1"/>
    <col min="10" max="10" width="11.57421875" style="262" customWidth="1"/>
    <col min="11" max="11" width="9.00390625" style="187" customWidth="1"/>
    <col min="12" max="12" width="12.421875" style="263" customWidth="1"/>
    <col min="13" max="13" width="8.57421875" style="187" customWidth="1"/>
    <col min="14" max="14" width="9.00390625" style="263" customWidth="1"/>
    <col min="15" max="15" width="8.57421875" style="263" customWidth="1"/>
    <col min="16" max="16" width="8.421875" style="263" customWidth="1"/>
    <col min="17" max="17" width="9.140625" style="263" customWidth="1"/>
    <col min="18" max="18" width="8.00390625" style="263" customWidth="1"/>
    <col min="19" max="19" width="14.7109375" style="263" customWidth="1"/>
    <col min="20" max="16384" width="11.421875" style="187" customWidth="1"/>
  </cols>
  <sheetData>
    <row r="1" spans="1:19" ht="11.25">
      <c r="A1" s="184"/>
      <c r="B1" s="184"/>
      <c r="C1" s="184"/>
      <c r="D1" s="184"/>
      <c r="E1" s="184"/>
      <c r="F1" s="184"/>
      <c r="G1" s="184"/>
      <c r="H1" s="184"/>
      <c r="I1" s="184"/>
      <c r="J1" s="185"/>
      <c r="K1" s="184"/>
      <c r="L1" s="186"/>
      <c r="M1" s="184"/>
      <c r="N1" s="186"/>
      <c r="O1" s="186"/>
      <c r="P1" s="186"/>
      <c r="Q1" s="186"/>
      <c r="R1" s="186"/>
      <c r="S1" s="186"/>
    </row>
    <row r="2" spans="1:19" ht="12.75" customHeight="1">
      <c r="A2" s="557" t="s">
        <v>50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</row>
    <row r="3" spans="1:19" ht="12.75" customHeight="1">
      <c r="A3" s="553" t="s">
        <v>137</v>
      </c>
      <c r="B3" s="553"/>
      <c r="C3" s="553"/>
      <c r="D3" s="553"/>
      <c r="E3" s="553"/>
      <c r="F3" s="553"/>
      <c r="G3" s="553"/>
      <c r="H3" s="553"/>
      <c r="I3" s="553"/>
      <c r="J3" s="553"/>
      <c r="K3" s="553"/>
      <c r="L3" s="553"/>
      <c r="M3" s="553"/>
      <c r="N3" s="553"/>
      <c r="O3" s="553"/>
      <c r="P3" s="553"/>
      <c r="Q3" s="553"/>
      <c r="R3" s="553"/>
      <c r="S3" s="553"/>
    </row>
    <row r="4" spans="1:19" ht="51" customHeight="1">
      <c r="A4" s="559"/>
      <c r="B4" s="559"/>
      <c r="C4" s="559"/>
      <c r="D4" s="559"/>
      <c r="E4" s="559"/>
      <c r="F4" s="559"/>
      <c r="G4" s="559"/>
      <c r="H4" s="559"/>
      <c r="I4" s="559"/>
      <c r="J4" s="560"/>
      <c r="K4" s="559"/>
      <c r="L4" s="561"/>
      <c r="M4" s="559"/>
      <c r="N4" s="561"/>
      <c r="O4" s="561"/>
      <c r="P4" s="561"/>
      <c r="Q4" s="561"/>
      <c r="R4" s="561"/>
      <c r="S4" s="561"/>
    </row>
    <row r="5" spans="1:19" ht="25.5">
      <c r="A5" s="188" t="s">
        <v>15</v>
      </c>
      <c r="B5" s="189" t="s">
        <v>52</v>
      </c>
      <c r="C5" s="189" t="s">
        <v>51</v>
      </c>
      <c r="D5" s="189" t="s">
        <v>53</v>
      </c>
      <c r="E5" s="190" t="s">
        <v>55</v>
      </c>
      <c r="F5" s="189" t="s">
        <v>0</v>
      </c>
      <c r="G5" s="189" t="s">
        <v>1</v>
      </c>
      <c r="H5" s="189" t="s">
        <v>2</v>
      </c>
      <c r="I5" s="190" t="s">
        <v>57</v>
      </c>
      <c r="J5" s="191" t="s">
        <v>3</v>
      </c>
      <c r="K5" s="192" t="s">
        <v>54</v>
      </c>
      <c r="L5" s="192" t="s">
        <v>85</v>
      </c>
      <c r="M5" s="192" t="s">
        <v>49</v>
      </c>
      <c r="N5" s="193" t="s">
        <v>56</v>
      </c>
      <c r="O5" s="194" t="s">
        <v>58</v>
      </c>
      <c r="P5" s="194" t="s">
        <v>59</v>
      </c>
      <c r="Q5" s="194" t="s">
        <v>60</v>
      </c>
      <c r="R5" s="195" t="s">
        <v>61</v>
      </c>
      <c r="S5" s="196" t="s">
        <v>4</v>
      </c>
    </row>
    <row r="6" spans="1:20" ht="15" customHeight="1">
      <c r="A6" s="492" t="s">
        <v>19</v>
      </c>
      <c r="B6" s="21">
        <v>57</v>
      </c>
      <c r="C6" s="437">
        <v>89</v>
      </c>
      <c r="D6" s="450">
        <v>69</v>
      </c>
      <c r="E6" s="438">
        <f>SUM(B6:D6)</f>
        <v>215</v>
      </c>
      <c r="F6" s="427">
        <v>130</v>
      </c>
      <c r="G6" s="427">
        <v>62</v>
      </c>
      <c r="H6" s="450">
        <v>161</v>
      </c>
      <c r="I6" s="438">
        <f>SUM(F6:H6)</f>
        <v>353</v>
      </c>
      <c r="J6" s="451">
        <f>E6+I6</f>
        <v>568</v>
      </c>
      <c r="K6" s="450">
        <v>207</v>
      </c>
      <c r="L6" s="450">
        <v>114</v>
      </c>
      <c r="M6" s="450">
        <v>98</v>
      </c>
      <c r="N6" s="438">
        <f>SUM(K6:M6)</f>
        <v>419</v>
      </c>
      <c r="O6" s="427">
        <v>149</v>
      </c>
      <c r="P6" s="198">
        <v>138</v>
      </c>
      <c r="Q6" s="200">
        <v>50</v>
      </c>
      <c r="R6" s="197">
        <f>SUM(O6:Q6)</f>
        <v>337</v>
      </c>
      <c r="S6" s="199">
        <f>J6+N6+R6</f>
        <v>1324</v>
      </c>
      <c r="T6" s="201"/>
    </row>
    <row r="7" spans="1:19" s="203" customFormat="1" ht="24.75">
      <c r="A7" s="493" t="s">
        <v>21</v>
      </c>
      <c r="B7" s="32" t="s">
        <v>52</v>
      </c>
      <c r="C7" s="129" t="s">
        <v>51</v>
      </c>
      <c r="D7" s="129" t="s">
        <v>53</v>
      </c>
      <c r="E7" s="15" t="s">
        <v>55</v>
      </c>
      <c r="F7" s="129" t="s">
        <v>62</v>
      </c>
      <c r="G7" s="129" t="s">
        <v>63</v>
      </c>
      <c r="H7" s="129" t="s">
        <v>64</v>
      </c>
      <c r="I7" s="15" t="s">
        <v>57</v>
      </c>
      <c r="J7" s="132" t="s">
        <v>3</v>
      </c>
      <c r="K7" s="129" t="s">
        <v>83</v>
      </c>
      <c r="L7" s="452" t="s">
        <v>87</v>
      </c>
      <c r="M7" s="452" t="s">
        <v>90</v>
      </c>
      <c r="N7" s="14" t="s">
        <v>56</v>
      </c>
      <c r="O7" s="129" t="s">
        <v>58</v>
      </c>
      <c r="P7" s="194" t="s">
        <v>59</v>
      </c>
      <c r="Q7" s="194" t="s">
        <v>60</v>
      </c>
      <c r="R7" s="195" t="s">
        <v>61</v>
      </c>
      <c r="S7" s="202" t="s">
        <v>84</v>
      </c>
    </row>
    <row r="8" spans="1:19" s="203" customFormat="1" ht="14.25">
      <c r="A8" s="492" t="s">
        <v>22</v>
      </c>
      <c r="B8" s="20">
        <v>8038</v>
      </c>
      <c r="C8" s="21">
        <v>8657</v>
      </c>
      <c r="D8" s="454">
        <v>9413</v>
      </c>
      <c r="E8" s="438">
        <f>SUM(B8:D8)</f>
        <v>26108</v>
      </c>
      <c r="F8" s="427">
        <v>3194</v>
      </c>
      <c r="G8" s="427">
        <v>4119</v>
      </c>
      <c r="H8" s="453">
        <v>3319</v>
      </c>
      <c r="I8" s="438">
        <f>SUM(F8:H8)</f>
        <v>10632</v>
      </c>
      <c r="J8" s="455">
        <f>I8+E8</f>
        <v>36740</v>
      </c>
      <c r="K8" s="453">
        <v>3607</v>
      </c>
      <c r="L8" s="453">
        <v>2765</v>
      </c>
      <c r="M8" s="456">
        <v>2291</v>
      </c>
      <c r="N8" s="457">
        <f>SUM(K8:M8)</f>
        <v>8663</v>
      </c>
      <c r="O8" s="458">
        <v>2391</v>
      </c>
      <c r="P8" s="205">
        <v>2214</v>
      </c>
      <c r="Q8" s="205">
        <v>1351</v>
      </c>
      <c r="R8" s="190">
        <f>SUM(O8:Q8)</f>
        <v>5956</v>
      </c>
      <c r="S8" s="206">
        <f>J8+N8+R8</f>
        <v>51359</v>
      </c>
    </row>
    <row r="9" spans="1:19" s="203" customFormat="1" ht="15">
      <c r="A9" s="494" t="s">
        <v>23</v>
      </c>
      <c r="B9" s="30">
        <v>5958</v>
      </c>
      <c r="C9" s="30">
        <v>6667</v>
      </c>
      <c r="D9" s="207">
        <v>7039</v>
      </c>
      <c r="E9" s="197">
        <f>SUM(B9:D9)</f>
        <v>19664</v>
      </c>
      <c r="F9" s="208">
        <v>2596</v>
      </c>
      <c r="G9" s="208">
        <v>3365</v>
      </c>
      <c r="H9" s="209">
        <v>2613</v>
      </c>
      <c r="I9" s="197">
        <f>SUM(F9:H9)</f>
        <v>8574</v>
      </c>
      <c r="J9" s="204">
        <f>I9+E9</f>
        <v>28238</v>
      </c>
      <c r="K9" s="209">
        <v>3060</v>
      </c>
      <c r="L9" s="209">
        <v>2089</v>
      </c>
      <c r="M9" s="209">
        <v>1723</v>
      </c>
      <c r="N9" s="209">
        <f>SUM(K9:M9)</f>
        <v>6872</v>
      </c>
      <c r="O9" s="209">
        <v>1771</v>
      </c>
      <c r="P9" s="209">
        <v>1668</v>
      </c>
      <c r="Q9" s="209">
        <v>1094</v>
      </c>
      <c r="R9" s="209">
        <f>SUM(O9:Q9)</f>
        <v>4533</v>
      </c>
      <c r="S9" s="210">
        <f>J9+N9+R9</f>
        <v>39643</v>
      </c>
    </row>
    <row r="10" spans="1:19" ht="24.75">
      <c r="A10" s="494" t="s">
        <v>24</v>
      </c>
      <c r="B10" s="76" t="s">
        <v>52</v>
      </c>
      <c r="C10" s="76" t="s">
        <v>51</v>
      </c>
      <c r="D10" s="192" t="s">
        <v>53</v>
      </c>
      <c r="E10" s="193" t="s">
        <v>55</v>
      </c>
      <c r="F10" s="192" t="s">
        <v>0</v>
      </c>
      <c r="G10" s="192" t="s">
        <v>1</v>
      </c>
      <c r="H10" s="192" t="s">
        <v>2</v>
      </c>
      <c r="I10" s="193" t="s">
        <v>57</v>
      </c>
      <c r="J10" s="211" t="s">
        <v>3</v>
      </c>
      <c r="K10" s="192" t="s">
        <v>54</v>
      </c>
      <c r="L10" s="212" t="s">
        <v>85</v>
      </c>
      <c r="M10" s="212" t="s">
        <v>49</v>
      </c>
      <c r="N10" s="193" t="s">
        <v>56</v>
      </c>
      <c r="O10" s="213" t="s">
        <v>58</v>
      </c>
      <c r="P10" s="213" t="s">
        <v>59</v>
      </c>
      <c r="Q10" s="213" t="s">
        <v>60</v>
      </c>
      <c r="R10" s="195" t="s">
        <v>61</v>
      </c>
      <c r="S10" s="211" t="s">
        <v>4</v>
      </c>
    </row>
    <row r="11" spans="1:19" ht="15" customHeight="1">
      <c r="A11" s="495" t="s">
        <v>25</v>
      </c>
      <c r="B11" s="45">
        <v>587</v>
      </c>
      <c r="C11" s="21">
        <v>624</v>
      </c>
      <c r="D11" s="459">
        <v>864</v>
      </c>
      <c r="E11" s="438">
        <f>SUM(B11:D11)</f>
        <v>2075</v>
      </c>
      <c r="F11" s="427">
        <v>726</v>
      </c>
      <c r="G11" s="427">
        <v>717</v>
      </c>
      <c r="H11" s="439">
        <v>362</v>
      </c>
      <c r="I11" s="460">
        <f>SUM(F11:H11)</f>
        <v>1805</v>
      </c>
      <c r="J11" s="451">
        <f>E11+I11</f>
        <v>3880</v>
      </c>
      <c r="K11" s="461">
        <v>683</v>
      </c>
      <c r="L11" s="461">
        <v>902</v>
      </c>
      <c r="M11" s="461">
        <v>764</v>
      </c>
      <c r="N11" s="462">
        <f>SUM(K11:M11)</f>
        <v>2349</v>
      </c>
      <c r="O11" s="427">
        <v>796</v>
      </c>
      <c r="P11" s="198">
        <v>748</v>
      </c>
      <c r="Q11" s="215">
        <v>499</v>
      </c>
      <c r="R11" s="216">
        <f>SUM(O11:Q11)</f>
        <v>2043</v>
      </c>
      <c r="S11" s="199">
        <f>J11+N11+R11</f>
        <v>8272</v>
      </c>
    </row>
    <row r="12" spans="1:19" ht="15" customHeight="1">
      <c r="A12" s="496" t="s">
        <v>26</v>
      </c>
      <c r="B12" s="45">
        <v>85</v>
      </c>
      <c r="C12" s="21">
        <v>167</v>
      </c>
      <c r="D12" s="459">
        <v>149</v>
      </c>
      <c r="E12" s="438">
        <f>SUM(B12:D12)</f>
        <v>401</v>
      </c>
      <c r="F12" s="427">
        <v>101</v>
      </c>
      <c r="G12" s="427">
        <v>28</v>
      </c>
      <c r="H12" s="439">
        <v>25</v>
      </c>
      <c r="I12" s="460">
        <f>SUM(F12:H12)</f>
        <v>154</v>
      </c>
      <c r="J12" s="451">
        <f>E12+I12</f>
        <v>555</v>
      </c>
      <c r="K12" s="531">
        <v>29</v>
      </c>
      <c r="L12" s="531">
        <v>62</v>
      </c>
      <c r="M12" s="532">
        <v>84</v>
      </c>
      <c r="N12" s="533">
        <f>SUM(K12:M12)</f>
        <v>175</v>
      </c>
      <c r="O12" s="427">
        <v>125</v>
      </c>
      <c r="P12" s="198">
        <v>108</v>
      </c>
      <c r="Q12" s="215">
        <v>77</v>
      </c>
      <c r="R12" s="216">
        <f>SUM(O12:Q12)</f>
        <v>310</v>
      </c>
      <c r="S12" s="199">
        <f>J12+N12+R12</f>
        <v>1040</v>
      </c>
    </row>
    <row r="13" spans="1:19" ht="15" customHeight="1">
      <c r="A13" s="496" t="s">
        <v>27</v>
      </c>
      <c r="B13" s="45">
        <v>32380</v>
      </c>
      <c r="C13" s="518">
        <v>28040</v>
      </c>
      <c r="D13" s="459">
        <v>35066</v>
      </c>
      <c r="E13" s="438">
        <f>SUM(B13:D13)</f>
        <v>95486</v>
      </c>
      <c r="F13" s="427">
        <v>28805</v>
      </c>
      <c r="G13" s="427">
        <v>28304</v>
      </c>
      <c r="H13" s="439">
        <v>16604</v>
      </c>
      <c r="I13" s="460">
        <f>SUM(F13:H13)</f>
        <v>73713</v>
      </c>
      <c r="J13" s="451">
        <f>E13+I13</f>
        <v>169199</v>
      </c>
      <c r="K13" s="439">
        <v>13787</v>
      </c>
      <c r="L13" s="439">
        <v>27231</v>
      </c>
      <c r="M13" s="461">
        <v>26357</v>
      </c>
      <c r="N13" s="462">
        <f>SUM(K13:M13)</f>
        <v>67375</v>
      </c>
      <c r="O13" s="427">
        <v>22889</v>
      </c>
      <c r="P13" s="198">
        <v>21768</v>
      </c>
      <c r="Q13" s="215">
        <v>14329</v>
      </c>
      <c r="R13" s="216">
        <f>SUM(O13:Q13)</f>
        <v>58986</v>
      </c>
      <c r="S13" s="199">
        <f>J13+N13+R13</f>
        <v>295560</v>
      </c>
    </row>
    <row r="14" spans="1:20" ht="15" customHeight="1">
      <c r="A14" s="496" t="s">
        <v>114</v>
      </c>
      <c r="B14" s="45">
        <v>97</v>
      </c>
      <c r="C14" s="21">
        <v>101</v>
      </c>
      <c r="D14" s="459">
        <v>86</v>
      </c>
      <c r="E14" s="438">
        <f>SUM(B14:D14)</f>
        <v>284</v>
      </c>
      <c r="F14" s="427">
        <v>55</v>
      </c>
      <c r="G14" s="427">
        <v>61</v>
      </c>
      <c r="H14" s="439">
        <v>22</v>
      </c>
      <c r="I14" s="460">
        <f>SUM(F14:H14)</f>
        <v>138</v>
      </c>
      <c r="J14" s="451">
        <f>E14+I14</f>
        <v>422</v>
      </c>
      <c r="K14" s="439">
        <v>42</v>
      </c>
      <c r="L14" s="439">
        <v>42</v>
      </c>
      <c r="M14" s="461">
        <v>41</v>
      </c>
      <c r="N14" s="462">
        <f>SUM(K14:M14)</f>
        <v>125</v>
      </c>
      <c r="O14" s="427">
        <v>74</v>
      </c>
      <c r="P14" s="198">
        <v>26</v>
      </c>
      <c r="Q14" s="215">
        <v>28</v>
      </c>
      <c r="R14" s="216">
        <f>SUM(O14:Q14)</f>
        <v>128</v>
      </c>
      <c r="S14" s="199">
        <f>J14+N14+R14</f>
        <v>675</v>
      </c>
      <c r="T14" s="201"/>
    </row>
    <row r="15" spans="1:19" ht="45.75" customHeight="1">
      <c r="A15" s="494" t="s">
        <v>97</v>
      </c>
      <c r="B15" s="76" t="s">
        <v>52</v>
      </c>
      <c r="C15" s="192" t="s">
        <v>51</v>
      </c>
      <c r="D15" s="192" t="s">
        <v>53</v>
      </c>
      <c r="E15" s="193" t="s">
        <v>55</v>
      </c>
      <c r="F15" s="192" t="s">
        <v>0</v>
      </c>
      <c r="G15" s="192" t="s">
        <v>1</v>
      </c>
      <c r="H15" s="192" t="s">
        <v>2</v>
      </c>
      <c r="I15" s="193" t="s">
        <v>57</v>
      </c>
      <c r="J15" s="211" t="s">
        <v>3</v>
      </c>
      <c r="K15" s="192" t="s">
        <v>54</v>
      </c>
      <c r="L15" s="192" t="s">
        <v>85</v>
      </c>
      <c r="M15" s="192" t="s">
        <v>49</v>
      </c>
      <c r="N15" s="193" t="s">
        <v>56</v>
      </c>
      <c r="O15" s="213" t="s">
        <v>58</v>
      </c>
      <c r="P15" s="213" t="s">
        <v>59</v>
      </c>
      <c r="Q15" s="213" t="s">
        <v>60</v>
      </c>
      <c r="R15" s="195" t="s">
        <v>61</v>
      </c>
      <c r="S15" s="211" t="s">
        <v>4</v>
      </c>
    </row>
    <row r="16" spans="1:19" ht="14.25">
      <c r="A16" s="497" t="s">
        <v>115</v>
      </c>
      <c r="B16" s="490">
        <v>16</v>
      </c>
      <c r="C16" s="490">
        <v>11</v>
      </c>
      <c r="D16" s="218">
        <v>16</v>
      </c>
      <c r="E16" s="219">
        <f aca="true" t="shared" si="0" ref="E16:E21">SUM(B16:D16)</f>
        <v>43</v>
      </c>
      <c r="F16" s="217">
        <v>14</v>
      </c>
      <c r="G16" s="217">
        <v>53</v>
      </c>
      <c r="H16" s="217">
        <v>66</v>
      </c>
      <c r="I16" s="219">
        <f aca="true" t="shared" si="1" ref="I16:I21">SUM(F16:H16)</f>
        <v>133</v>
      </c>
      <c r="J16" s="220">
        <f aca="true" t="shared" si="2" ref="J16:J21">E16+I16</f>
        <v>176</v>
      </c>
      <c r="K16" s="217">
        <v>62</v>
      </c>
      <c r="L16" s="217">
        <v>36</v>
      </c>
      <c r="M16" s="217">
        <v>36</v>
      </c>
      <c r="N16" s="195">
        <f aca="true" t="shared" si="3" ref="N16:N21">SUM(K16:M16)</f>
        <v>134</v>
      </c>
      <c r="O16" s="221">
        <v>35</v>
      </c>
      <c r="P16" s="221">
        <v>30</v>
      </c>
      <c r="Q16" s="221">
        <v>32</v>
      </c>
      <c r="R16" s="222">
        <f aca="true" t="shared" si="4" ref="R16:R21">SUM(O16:Q16)</f>
        <v>97</v>
      </c>
      <c r="S16" s="223">
        <f aca="true" t="shared" si="5" ref="S16:S21">J16+N16+R16</f>
        <v>407</v>
      </c>
    </row>
    <row r="17" spans="1:19" s="227" customFormat="1" ht="15" customHeight="1">
      <c r="A17" s="498" t="s">
        <v>66</v>
      </c>
      <c r="B17" s="66">
        <v>98</v>
      </c>
      <c r="C17" s="224">
        <v>100</v>
      </c>
      <c r="D17" s="225">
        <v>98</v>
      </c>
      <c r="E17" s="219">
        <f t="shared" si="0"/>
        <v>296</v>
      </c>
      <c r="F17" s="224">
        <v>100</v>
      </c>
      <c r="G17" s="224">
        <v>100</v>
      </c>
      <c r="H17" s="224">
        <v>100</v>
      </c>
      <c r="I17" s="219">
        <f t="shared" si="1"/>
        <v>300</v>
      </c>
      <c r="J17" s="220">
        <f t="shared" si="2"/>
        <v>596</v>
      </c>
      <c r="K17" s="221">
        <v>100</v>
      </c>
      <c r="L17" s="221">
        <v>100</v>
      </c>
      <c r="M17" s="221">
        <v>100</v>
      </c>
      <c r="N17" s="195">
        <f t="shared" si="3"/>
        <v>300</v>
      </c>
      <c r="O17" s="226">
        <v>99</v>
      </c>
      <c r="P17" s="226">
        <v>100</v>
      </c>
      <c r="Q17" s="221">
        <v>69</v>
      </c>
      <c r="R17" s="222">
        <f t="shared" si="4"/>
        <v>268</v>
      </c>
      <c r="S17" s="223">
        <f t="shared" si="5"/>
        <v>1164</v>
      </c>
    </row>
    <row r="18" spans="1:20" ht="15" customHeight="1">
      <c r="A18" s="499" t="s">
        <v>28</v>
      </c>
      <c r="B18" s="489">
        <v>292</v>
      </c>
      <c r="C18" s="228">
        <v>296</v>
      </c>
      <c r="D18" s="229">
        <v>333</v>
      </c>
      <c r="E18" s="230">
        <f t="shared" si="0"/>
        <v>921</v>
      </c>
      <c r="F18" s="198">
        <v>326</v>
      </c>
      <c r="G18" s="198">
        <v>328</v>
      </c>
      <c r="H18" s="231">
        <v>306</v>
      </c>
      <c r="I18" s="230">
        <f t="shared" si="1"/>
        <v>960</v>
      </c>
      <c r="J18" s="220">
        <f t="shared" si="2"/>
        <v>1881</v>
      </c>
      <c r="K18" s="232">
        <v>301</v>
      </c>
      <c r="L18" s="232">
        <v>305</v>
      </c>
      <c r="M18" s="233">
        <v>284</v>
      </c>
      <c r="N18" s="234">
        <f t="shared" si="3"/>
        <v>890</v>
      </c>
      <c r="O18" s="226">
        <v>362</v>
      </c>
      <c r="P18" s="226">
        <v>282</v>
      </c>
      <c r="Q18" s="232">
        <v>137</v>
      </c>
      <c r="R18" s="234">
        <f t="shared" si="4"/>
        <v>781</v>
      </c>
      <c r="S18" s="223">
        <f t="shared" si="5"/>
        <v>3552</v>
      </c>
      <c r="T18" s="201"/>
    </row>
    <row r="19" spans="1:19" ht="15" customHeight="1">
      <c r="A19" s="500" t="s">
        <v>29</v>
      </c>
      <c r="B19" s="489">
        <v>2697</v>
      </c>
      <c r="C19" s="228">
        <v>2773</v>
      </c>
      <c r="D19" s="229">
        <v>3063</v>
      </c>
      <c r="E19" s="230">
        <f t="shared" si="0"/>
        <v>8533</v>
      </c>
      <c r="F19" s="198">
        <v>3011</v>
      </c>
      <c r="G19" s="198">
        <v>2958</v>
      </c>
      <c r="H19" s="231">
        <v>2989</v>
      </c>
      <c r="I19" s="230">
        <f t="shared" si="1"/>
        <v>8958</v>
      </c>
      <c r="J19" s="220">
        <f t="shared" si="2"/>
        <v>17491</v>
      </c>
      <c r="K19" s="232">
        <v>3004</v>
      </c>
      <c r="L19" s="232">
        <v>2595</v>
      </c>
      <c r="M19" s="235">
        <v>2575</v>
      </c>
      <c r="N19" s="234">
        <f t="shared" si="3"/>
        <v>8174</v>
      </c>
      <c r="O19" s="226">
        <v>3023</v>
      </c>
      <c r="P19" s="226">
        <v>2369</v>
      </c>
      <c r="Q19" s="232">
        <v>1252</v>
      </c>
      <c r="R19" s="234">
        <f t="shared" si="4"/>
        <v>6644</v>
      </c>
      <c r="S19" s="223">
        <f t="shared" si="5"/>
        <v>32309</v>
      </c>
    </row>
    <row r="20" spans="1:19" ht="15" customHeight="1">
      <c r="A20" s="499" t="s">
        <v>30</v>
      </c>
      <c r="B20" s="489">
        <v>2646</v>
      </c>
      <c r="C20" s="228">
        <v>2432</v>
      </c>
      <c r="D20" s="229">
        <v>2599</v>
      </c>
      <c r="E20" s="230">
        <f t="shared" si="0"/>
        <v>7677</v>
      </c>
      <c r="F20" s="198">
        <v>2510</v>
      </c>
      <c r="G20" s="198">
        <v>2499</v>
      </c>
      <c r="H20" s="231">
        <v>2471</v>
      </c>
      <c r="I20" s="230">
        <f t="shared" si="1"/>
        <v>7480</v>
      </c>
      <c r="J20" s="220">
        <f t="shared" si="2"/>
        <v>15157</v>
      </c>
      <c r="K20" s="232">
        <v>2500</v>
      </c>
      <c r="L20" s="232">
        <v>2372</v>
      </c>
      <c r="M20" s="235">
        <v>2355</v>
      </c>
      <c r="N20" s="234">
        <f t="shared" si="3"/>
        <v>7227</v>
      </c>
      <c r="O20" s="226">
        <v>2451</v>
      </c>
      <c r="P20" s="226">
        <v>2260</v>
      </c>
      <c r="Q20" s="232">
        <v>1081</v>
      </c>
      <c r="R20" s="234">
        <f t="shared" si="4"/>
        <v>5792</v>
      </c>
      <c r="S20" s="223">
        <f t="shared" si="5"/>
        <v>28176</v>
      </c>
    </row>
    <row r="21" spans="1:19" ht="15" customHeight="1">
      <c r="A21" s="499" t="s">
        <v>70</v>
      </c>
      <c r="B21" s="489">
        <v>3027</v>
      </c>
      <c r="C21" s="228">
        <v>2791</v>
      </c>
      <c r="D21" s="229">
        <v>3058</v>
      </c>
      <c r="E21" s="230">
        <f t="shared" si="0"/>
        <v>8876</v>
      </c>
      <c r="F21" s="198">
        <v>3000</v>
      </c>
      <c r="G21" s="198">
        <v>3094</v>
      </c>
      <c r="H21" s="231">
        <v>3000</v>
      </c>
      <c r="I21" s="230">
        <f t="shared" si="1"/>
        <v>9094</v>
      </c>
      <c r="J21" s="220">
        <f t="shared" si="2"/>
        <v>17970</v>
      </c>
      <c r="K21" s="232">
        <v>3100</v>
      </c>
      <c r="L21" s="232">
        <v>3100</v>
      </c>
      <c r="M21" s="235">
        <v>3000</v>
      </c>
      <c r="N21" s="234">
        <f t="shared" si="3"/>
        <v>9200</v>
      </c>
      <c r="O21" s="226">
        <v>3082</v>
      </c>
      <c r="P21" s="226">
        <v>3000</v>
      </c>
      <c r="Q21" s="232">
        <v>2155</v>
      </c>
      <c r="R21" s="234">
        <f t="shared" si="4"/>
        <v>8237</v>
      </c>
      <c r="S21" s="223">
        <f t="shared" si="5"/>
        <v>35407</v>
      </c>
    </row>
    <row r="22" spans="1:19" ht="15" customHeight="1">
      <c r="A22" s="499" t="s">
        <v>31</v>
      </c>
      <c r="B22" s="236">
        <f>(B20*100)/B21</f>
        <v>87.41328047571854</v>
      </c>
      <c r="C22" s="236">
        <f aca="true" t="shared" si="6" ref="C22:I22">(C20*100)/C21</f>
        <v>87.13722680042996</v>
      </c>
      <c r="D22" s="236">
        <f t="shared" si="6"/>
        <v>84.99018966644866</v>
      </c>
      <c r="E22" s="237">
        <f>(E20*100)/E21</f>
        <v>86.49166291122127</v>
      </c>
      <c r="F22" s="236">
        <f t="shared" si="6"/>
        <v>83.66666666666667</v>
      </c>
      <c r="G22" s="236">
        <f t="shared" si="6"/>
        <v>80.76923076923077</v>
      </c>
      <c r="H22" s="236">
        <f>(H20*100)/H21</f>
        <v>82.36666666666666</v>
      </c>
      <c r="I22" s="237">
        <f t="shared" si="6"/>
        <v>82.25203430833517</v>
      </c>
      <c r="J22" s="238">
        <f>(J20*100)/J21</f>
        <v>84.3461324429605</v>
      </c>
      <c r="K22" s="239">
        <f aca="true" t="shared" si="7" ref="K22:S22">(K20*100)/K21</f>
        <v>80.64516129032258</v>
      </c>
      <c r="L22" s="239">
        <f>(L20*100)/L21</f>
        <v>76.51612903225806</v>
      </c>
      <c r="M22" s="240">
        <f t="shared" si="7"/>
        <v>78.5</v>
      </c>
      <c r="N22" s="241">
        <f t="shared" si="7"/>
        <v>78.55434782608695</v>
      </c>
      <c r="O22" s="242">
        <f t="shared" si="7"/>
        <v>79.52628163530176</v>
      </c>
      <c r="P22" s="242">
        <f t="shared" si="7"/>
        <v>75.33333333333333</v>
      </c>
      <c r="Q22" s="239">
        <f t="shared" si="7"/>
        <v>50.162412993039446</v>
      </c>
      <c r="R22" s="241">
        <f t="shared" si="7"/>
        <v>70.31686293553479</v>
      </c>
      <c r="S22" s="243">
        <f t="shared" si="7"/>
        <v>79.57748467817099</v>
      </c>
    </row>
    <row r="23" spans="1:19" ht="15" customHeight="1">
      <c r="A23" s="499" t="s">
        <v>32</v>
      </c>
      <c r="B23" s="236">
        <f>B18/B17</f>
        <v>2.979591836734694</v>
      </c>
      <c r="C23" s="236">
        <f aca="true" t="shared" si="8" ref="C23:S23">C18/C17</f>
        <v>2.96</v>
      </c>
      <c r="D23" s="236">
        <f t="shared" si="8"/>
        <v>3.3979591836734695</v>
      </c>
      <c r="E23" s="237">
        <f t="shared" si="8"/>
        <v>3.1114864864864864</v>
      </c>
      <c r="F23" s="236">
        <f t="shared" si="8"/>
        <v>3.26</v>
      </c>
      <c r="G23" s="236">
        <f t="shared" si="8"/>
        <v>3.28</v>
      </c>
      <c r="H23" s="236">
        <f>H18/H17</f>
        <v>3.06</v>
      </c>
      <c r="I23" s="237">
        <f t="shared" si="8"/>
        <v>3.2</v>
      </c>
      <c r="J23" s="238">
        <f t="shared" si="8"/>
        <v>3.1560402684563758</v>
      </c>
      <c r="K23" s="239">
        <f t="shared" si="8"/>
        <v>3.01</v>
      </c>
      <c r="L23" s="239">
        <f>L18/L17</f>
        <v>3.05</v>
      </c>
      <c r="M23" s="240">
        <f t="shared" si="8"/>
        <v>2.84</v>
      </c>
      <c r="N23" s="241">
        <f t="shared" si="8"/>
        <v>2.966666666666667</v>
      </c>
      <c r="O23" s="242">
        <f t="shared" si="8"/>
        <v>3.6565656565656566</v>
      </c>
      <c r="P23" s="242">
        <f t="shared" si="8"/>
        <v>2.82</v>
      </c>
      <c r="Q23" s="239">
        <f t="shared" si="8"/>
        <v>1.9855072463768115</v>
      </c>
      <c r="R23" s="241">
        <f t="shared" si="8"/>
        <v>2.9141791044776117</v>
      </c>
      <c r="S23" s="243">
        <f t="shared" si="8"/>
        <v>3.051546391752577</v>
      </c>
    </row>
    <row r="24" spans="1:19" ht="15" customHeight="1">
      <c r="A24" s="499" t="s">
        <v>33</v>
      </c>
      <c r="B24" s="236">
        <f>B19/B18</f>
        <v>9.236301369863014</v>
      </c>
      <c r="C24" s="236">
        <f aca="true" t="shared" si="9" ref="C24:S24">C19/C18</f>
        <v>9.368243243243244</v>
      </c>
      <c r="D24" s="236">
        <f t="shared" si="9"/>
        <v>9.198198198198199</v>
      </c>
      <c r="E24" s="237">
        <f t="shared" si="9"/>
        <v>9.264929424538545</v>
      </c>
      <c r="F24" s="236">
        <f t="shared" si="9"/>
        <v>9.236196319018404</v>
      </c>
      <c r="G24" s="236">
        <f t="shared" si="9"/>
        <v>9.018292682926829</v>
      </c>
      <c r="H24" s="236">
        <f>H19/H18</f>
        <v>9.767973856209151</v>
      </c>
      <c r="I24" s="237">
        <f t="shared" si="9"/>
        <v>9.33125</v>
      </c>
      <c r="J24" s="238">
        <f t="shared" si="9"/>
        <v>9.298777246145667</v>
      </c>
      <c r="K24" s="244">
        <f t="shared" si="9"/>
        <v>9.980066445182723</v>
      </c>
      <c r="L24" s="244">
        <f>L19/L18</f>
        <v>8.508196721311476</v>
      </c>
      <c r="M24" s="244">
        <f t="shared" si="9"/>
        <v>9.066901408450704</v>
      </c>
      <c r="N24" s="241">
        <f t="shared" si="9"/>
        <v>9.184269662921348</v>
      </c>
      <c r="O24" s="244">
        <f t="shared" si="9"/>
        <v>8.350828729281767</v>
      </c>
      <c r="P24" s="244">
        <f t="shared" si="9"/>
        <v>8.400709219858156</v>
      </c>
      <c r="Q24" s="244">
        <f t="shared" si="9"/>
        <v>9.138686131386862</v>
      </c>
      <c r="R24" s="245">
        <f t="shared" si="9"/>
        <v>8.507042253521126</v>
      </c>
      <c r="S24" s="243">
        <f t="shared" si="9"/>
        <v>9.096002252252251</v>
      </c>
    </row>
    <row r="25" spans="1:19" ht="15" customHeight="1">
      <c r="A25" s="501" t="s">
        <v>94</v>
      </c>
      <c r="B25" s="76" t="s">
        <v>52</v>
      </c>
      <c r="C25" s="192" t="s">
        <v>51</v>
      </c>
      <c r="D25" s="192" t="s">
        <v>53</v>
      </c>
      <c r="E25" s="193" t="s">
        <v>55</v>
      </c>
      <c r="F25" s="192" t="s">
        <v>0</v>
      </c>
      <c r="G25" s="192" t="s">
        <v>1</v>
      </c>
      <c r="H25" s="192" t="s">
        <v>2</v>
      </c>
      <c r="I25" s="193" t="s">
        <v>57</v>
      </c>
      <c r="J25" s="211" t="s">
        <v>3</v>
      </c>
      <c r="K25" s="192" t="s">
        <v>54</v>
      </c>
      <c r="L25" s="192" t="s">
        <v>85</v>
      </c>
      <c r="M25" s="192" t="s">
        <v>49</v>
      </c>
      <c r="N25" s="193" t="s">
        <v>56</v>
      </c>
      <c r="O25" s="213" t="s">
        <v>58</v>
      </c>
      <c r="P25" s="213" t="s">
        <v>59</v>
      </c>
      <c r="Q25" s="213" t="s">
        <v>60</v>
      </c>
      <c r="R25" s="195" t="s">
        <v>61</v>
      </c>
      <c r="S25" s="211" t="s">
        <v>4</v>
      </c>
    </row>
    <row r="26" spans="1:19" s="435" customFormat="1" ht="15" customHeight="1">
      <c r="A26" s="502" t="s">
        <v>127</v>
      </c>
      <c r="B26" s="490">
        <v>152</v>
      </c>
      <c r="C26" s="490">
        <v>256</v>
      </c>
      <c r="D26" s="442">
        <v>279</v>
      </c>
      <c r="E26" s="15">
        <f aca="true" t="shared" si="10" ref="E26:E31">SUM(B26:D26)</f>
        <v>687</v>
      </c>
      <c r="F26" s="441">
        <v>281</v>
      </c>
      <c r="G26" s="441">
        <v>270</v>
      </c>
      <c r="H26" s="441">
        <v>136</v>
      </c>
      <c r="I26" s="193">
        <f aca="true" t="shared" si="11" ref="I26:I31">SUM(F26:H26)</f>
        <v>687</v>
      </c>
      <c r="J26" s="220">
        <f aca="true" t="shared" si="12" ref="J26:J31">E26+I26</f>
        <v>1374</v>
      </c>
      <c r="K26" s="217">
        <v>198</v>
      </c>
      <c r="L26" s="217">
        <v>278</v>
      </c>
      <c r="M26" s="217">
        <v>202</v>
      </c>
      <c r="N26" s="195">
        <f aca="true" t="shared" si="13" ref="N26:N31">SUM(K26:M26)</f>
        <v>678</v>
      </c>
      <c r="O26" s="221">
        <v>314</v>
      </c>
      <c r="P26" s="221">
        <v>260</v>
      </c>
      <c r="Q26" s="221">
        <v>169</v>
      </c>
      <c r="R26" s="222">
        <f aca="true" t="shared" si="14" ref="R26:R31">SUM(O26:Q26)</f>
        <v>743</v>
      </c>
      <c r="S26" s="487">
        <f aca="true" t="shared" si="15" ref="S26:S31">R26+N26+J26</f>
        <v>2795</v>
      </c>
    </row>
    <row r="27" spans="1:19" ht="15" customHeight="1">
      <c r="A27" s="498" t="s">
        <v>66</v>
      </c>
      <c r="B27" s="66">
        <v>22</v>
      </c>
      <c r="C27" s="66">
        <v>22</v>
      </c>
      <c r="D27" s="444">
        <v>22</v>
      </c>
      <c r="E27" s="15">
        <f t="shared" si="10"/>
        <v>66</v>
      </c>
      <c r="F27" s="443">
        <v>22</v>
      </c>
      <c r="G27" s="443">
        <v>22</v>
      </c>
      <c r="H27" s="443">
        <v>22</v>
      </c>
      <c r="I27" s="219">
        <f t="shared" si="11"/>
        <v>66</v>
      </c>
      <c r="J27" s="220">
        <f t="shared" si="12"/>
        <v>132</v>
      </c>
      <c r="K27" s="221">
        <v>22</v>
      </c>
      <c r="L27" s="221">
        <v>22</v>
      </c>
      <c r="M27" s="221">
        <v>22</v>
      </c>
      <c r="N27" s="195">
        <f t="shared" si="13"/>
        <v>66</v>
      </c>
      <c r="O27" s="226">
        <v>22</v>
      </c>
      <c r="P27" s="226">
        <v>22</v>
      </c>
      <c r="Q27" s="221">
        <v>16</v>
      </c>
      <c r="R27" s="222">
        <f t="shared" si="14"/>
        <v>60</v>
      </c>
      <c r="S27" s="487">
        <f t="shared" si="15"/>
        <v>258</v>
      </c>
    </row>
    <row r="28" spans="1:19" ht="15" customHeight="1">
      <c r="A28" s="499" t="s">
        <v>28</v>
      </c>
      <c r="B28" s="489">
        <v>167</v>
      </c>
      <c r="C28" s="517">
        <v>272</v>
      </c>
      <c r="D28" s="445">
        <v>302</v>
      </c>
      <c r="E28" s="446">
        <f t="shared" si="10"/>
        <v>741</v>
      </c>
      <c r="F28" s="427">
        <v>243</v>
      </c>
      <c r="G28" s="427">
        <v>318</v>
      </c>
      <c r="H28" s="447">
        <v>150</v>
      </c>
      <c r="I28" s="230">
        <f t="shared" si="11"/>
        <v>711</v>
      </c>
      <c r="J28" s="220">
        <f t="shared" si="12"/>
        <v>1452</v>
      </c>
      <c r="K28" s="232">
        <v>182</v>
      </c>
      <c r="L28" s="232">
        <v>301</v>
      </c>
      <c r="M28" s="233">
        <v>218</v>
      </c>
      <c r="N28" s="234">
        <f t="shared" si="13"/>
        <v>701</v>
      </c>
      <c r="O28" s="226">
        <v>346</v>
      </c>
      <c r="P28" s="226">
        <v>274</v>
      </c>
      <c r="Q28" s="232">
        <v>184</v>
      </c>
      <c r="R28" s="234">
        <f t="shared" si="14"/>
        <v>804</v>
      </c>
      <c r="S28" s="487">
        <f t="shared" si="15"/>
        <v>2957</v>
      </c>
    </row>
    <row r="29" spans="1:19" ht="15" customHeight="1">
      <c r="A29" s="499" t="s">
        <v>29</v>
      </c>
      <c r="B29" s="489">
        <v>487</v>
      </c>
      <c r="C29" s="517">
        <v>846</v>
      </c>
      <c r="D29" s="445">
        <v>811</v>
      </c>
      <c r="E29" s="446">
        <f t="shared" si="10"/>
        <v>2144</v>
      </c>
      <c r="F29" s="427">
        <v>711</v>
      </c>
      <c r="G29" s="427">
        <v>939</v>
      </c>
      <c r="H29" s="447">
        <v>506</v>
      </c>
      <c r="I29" s="230">
        <f t="shared" si="11"/>
        <v>2156</v>
      </c>
      <c r="J29" s="220">
        <f t="shared" si="12"/>
        <v>4300</v>
      </c>
      <c r="K29" s="232">
        <v>382</v>
      </c>
      <c r="L29" s="232">
        <v>664</v>
      </c>
      <c r="M29" s="235">
        <v>528</v>
      </c>
      <c r="N29" s="234">
        <f t="shared" si="13"/>
        <v>1574</v>
      </c>
      <c r="O29" s="226">
        <v>773</v>
      </c>
      <c r="P29" s="226">
        <v>574</v>
      </c>
      <c r="Q29" s="232">
        <v>381</v>
      </c>
      <c r="R29" s="234">
        <f t="shared" si="14"/>
        <v>1728</v>
      </c>
      <c r="S29" s="487">
        <f t="shared" si="15"/>
        <v>7602</v>
      </c>
    </row>
    <row r="30" spans="1:19" ht="15" customHeight="1">
      <c r="A30" s="499" t="s">
        <v>30</v>
      </c>
      <c r="B30" s="489">
        <v>336</v>
      </c>
      <c r="C30" s="517">
        <v>528</v>
      </c>
      <c r="D30" s="445">
        <v>574</v>
      </c>
      <c r="E30" s="446">
        <f t="shared" si="10"/>
        <v>1438</v>
      </c>
      <c r="F30" s="427">
        <v>506</v>
      </c>
      <c r="G30" s="427">
        <v>570</v>
      </c>
      <c r="H30" s="447">
        <v>260</v>
      </c>
      <c r="I30" s="230">
        <f t="shared" si="11"/>
        <v>1336</v>
      </c>
      <c r="J30" s="220">
        <f t="shared" si="12"/>
        <v>2774</v>
      </c>
      <c r="K30" s="232">
        <v>225</v>
      </c>
      <c r="L30" s="232">
        <v>365</v>
      </c>
      <c r="M30" s="235">
        <v>295</v>
      </c>
      <c r="N30" s="234">
        <f t="shared" si="13"/>
        <v>885</v>
      </c>
      <c r="O30" s="226">
        <v>354</v>
      </c>
      <c r="P30" s="226">
        <v>313</v>
      </c>
      <c r="Q30" s="232">
        <v>147</v>
      </c>
      <c r="R30" s="234">
        <f t="shared" si="14"/>
        <v>814</v>
      </c>
      <c r="S30" s="487">
        <f t="shared" si="15"/>
        <v>4473</v>
      </c>
    </row>
    <row r="31" spans="1:19" ht="15" customHeight="1">
      <c r="A31" s="499" t="s">
        <v>67</v>
      </c>
      <c r="B31" s="489">
        <v>682</v>
      </c>
      <c r="C31" s="517">
        <v>616</v>
      </c>
      <c r="D31" s="445">
        <v>682</v>
      </c>
      <c r="E31" s="446">
        <f t="shared" si="10"/>
        <v>1980</v>
      </c>
      <c r="F31" s="427">
        <v>660</v>
      </c>
      <c r="G31" s="427">
        <v>682</v>
      </c>
      <c r="H31" s="447">
        <v>396</v>
      </c>
      <c r="I31" s="230">
        <f t="shared" si="11"/>
        <v>1738</v>
      </c>
      <c r="J31" s="220">
        <f t="shared" si="12"/>
        <v>3718</v>
      </c>
      <c r="K31" s="232">
        <v>374</v>
      </c>
      <c r="L31" s="232">
        <v>682</v>
      </c>
      <c r="M31" s="235">
        <v>660</v>
      </c>
      <c r="N31" s="234">
        <f t="shared" si="13"/>
        <v>1716</v>
      </c>
      <c r="O31" s="226">
        <v>682</v>
      </c>
      <c r="P31" s="226">
        <v>660</v>
      </c>
      <c r="Q31" s="232">
        <v>484</v>
      </c>
      <c r="R31" s="234">
        <f t="shared" si="14"/>
        <v>1826</v>
      </c>
      <c r="S31" s="487">
        <f t="shared" si="15"/>
        <v>7260</v>
      </c>
    </row>
    <row r="32" spans="1:19" ht="15" customHeight="1">
      <c r="A32" s="499" t="s">
        <v>31</v>
      </c>
      <c r="B32" s="236">
        <f aca="true" t="shared" si="16" ref="B32:J32">(B30*100)/B31</f>
        <v>49.266862170087975</v>
      </c>
      <c r="C32" s="236">
        <f t="shared" si="16"/>
        <v>85.71428571428571</v>
      </c>
      <c r="D32" s="236">
        <f t="shared" si="16"/>
        <v>84.1642228739003</v>
      </c>
      <c r="E32" s="237">
        <f t="shared" si="16"/>
        <v>72.62626262626263</v>
      </c>
      <c r="F32" s="236">
        <f t="shared" si="16"/>
        <v>76.66666666666667</v>
      </c>
      <c r="G32" s="236">
        <f t="shared" si="16"/>
        <v>83.57771260997067</v>
      </c>
      <c r="H32" s="236">
        <f t="shared" si="16"/>
        <v>65.65656565656566</v>
      </c>
      <c r="I32" s="237">
        <f t="shared" si="16"/>
        <v>76.86996547756041</v>
      </c>
      <c r="J32" s="238">
        <f t="shared" si="16"/>
        <v>74.61000537923614</v>
      </c>
      <c r="K32" s="239">
        <f aca="true" t="shared" si="17" ref="K32:S32">(K30*100)/K31</f>
        <v>60.160427807486634</v>
      </c>
      <c r="L32" s="239">
        <f t="shared" si="17"/>
        <v>53.51906158357771</v>
      </c>
      <c r="M32" s="240">
        <f t="shared" si="17"/>
        <v>44.696969696969695</v>
      </c>
      <c r="N32" s="241">
        <f t="shared" si="17"/>
        <v>51.57342657342657</v>
      </c>
      <c r="O32" s="242">
        <f t="shared" si="17"/>
        <v>51.90615835777126</v>
      </c>
      <c r="P32" s="242">
        <f t="shared" si="17"/>
        <v>47.42424242424242</v>
      </c>
      <c r="Q32" s="239">
        <f t="shared" si="17"/>
        <v>30.371900826446282</v>
      </c>
      <c r="R32" s="241">
        <f t="shared" si="17"/>
        <v>44.57831325301205</v>
      </c>
      <c r="S32" s="243">
        <f t="shared" si="17"/>
        <v>61.611570247933884</v>
      </c>
    </row>
    <row r="33" spans="1:19" ht="15" customHeight="1">
      <c r="A33" s="499" t="s">
        <v>32</v>
      </c>
      <c r="B33" s="236">
        <f>B28/B27</f>
        <v>7.590909090909091</v>
      </c>
      <c r="C33" s="236">
        <f aca="true" t="shared" si="18" ref="C33:S34">C28/C27</f>
        <v>12.363636363636363</v>
      </c>
      <c r="D33" s="236">
        <f t="shared" si="18"/>
        <v>13.727272727272727</v>
      </c>
      <c r="E33" s="237">
        <f t="shared" si="18"/>
        <v>11.227272727272727</v>
      </c>
      <c r="F33" s="236">
        <f t="shared" si="18"/>
        <v>11.045454545454545</v>
      </c>
      <c r="G33" s="236">
        <f t="shared" si="18"/>
        <v>14.454545454545455</v>
      </c>
      <c r="H33" s="236">
        <f>H28/H27</f>
        <v>6.818181818181818</v>
      </c>
      <c r="I33" s="237">
        <f t="shared" si="18"/>
        <v>10.772727272727273</v>
      </c>
      <c r="J33" s="238">
        <f t="shared" si="18"/>
        <v>11</v>
      </c>
      <c r="K33" s="239">
        <f t="shared" si="18"/>
        <v>8.272727272727273</v>
      </c>
      <c r="L33" s="239">
        <f t="shared" si="18"/>
        <v>13.681818181818182</v>
      </c>
      <c r="M33" s="240">
        <f t="shared" si="18"/>
        <v>9.909090909090908</v>
      </c>
      <c r="N33" s="241">
        <f t="shared" si="18"/>
        <v>10.621212121212121</v>
      </c>
      <c r="O33" s="242">
        <f t="shared" si="18"/>
        <v>15.727272727272727</v>
      </c>
      <c r="P33" s="242">
        <f t="shared" si="18"/>
        <v>12.454545454545455</v>
      </c>
      <c r="Q33" s="239">
        <f t="shared" si="18"/>
        <v>11.5</v>
      </c>
      <c r="R33" s="241">
        <f t="shared" si="18"/>
        <v>13.4</v>
      </c>
      <c r="S33" s="243">
        <f t="shared" si="18"/>
        <v>11.46124031007752</v>
      </c>
    </row>
    <row r="34" spans="1:19" ht="15" customHeight="1">
      <c r="A34" s="499" t="s">
        <v>33</v>
      </c>
      <c r="B34" s="236">
        <f>B29/B28</f>
        <v>2.9161676646706587</v>
      </c>
      <c r="C34" s="236">
        <f aca="true" t="shared" si="19" ref="C34:K34">C29/C28</f>
        <v>3.110294117647059</v>
      </c>
      <c r="D34" s="236">
        <f t="shared" si="19"/>
        <v>2.685430463576159</v>
      </c>
      <c r="E34" s="237">
        <f t="shared" si="19"/>
        <v>2.8933873144399462</v>
      </c>
      <c r="F34" s="236">
        <f t="shared" si="19"/>
        <v>2.925925925925926</v>
      </c>
      <c r="G34" s="236">
        <f t="shared" si="19"/>
        <v>2.952830188679245</v>
      </c>
      <c r="H34" s="236">
        <f>H29/H28</f>
        <v>3.3733333333333335</v>
      </c>
      <c r="I34" s="237">
        <f t="shared" si="19"/>
        <v>3.032348804500703</v>
      </c>
      <c r="J34" s="238">
        <f t="shared" si="19"/>
        <v>2.961432506887052</v>
      </c>
      <c r="K34" s="244">
        <f t="shared" si="19"/>
        <v>2.098901098901099</v>
      </c>
      <c r="L34" s="244">
        <f t="shared" si="18"/>
        <v>2.2059800664451825</v>
      </c>
      <c r="M34" s="244">
        <f t="shared" si="18"/>
        <v>2.4220183486238533</v>
      </c>
      <c r="N34" s="241">
        <f t="shared" si="18"/>
        <v>2.245363766048502</v>
      </c>
      <c r="O34" s="244">
        <f t="shared" si="18"/>
        <v>2.2341040462427744</v>
      </c>
      <c r="P34" s="244">
        <f t="shared" si="18"/>
        <v>2.0948905109489053</v>
      </c>
      <c r="Q34" s="244">
        <f t="shared" si="18"/>
        <v>2.0706521739130435</v>
      </c>
      <c r="R34" s="245">
        <f t="shared" si="18"/>
        <v>2.1492537313432836</v>
      </c>
      <c r="S34" s="243">
        <f t="shared" si="18"/>
        <v>2.57084883327697</v>
      </c>
    </row>
    <row r="35" spans="1:19" ht="24.75">
      <c r="A35" s="494" t="s">
        <v>34</v>
      </c>
      <c r="B35" s="76" t="s">
        <v>52</v>
      </c>
      <c r="C35" s="76" t="s">
        <v>51</v>
      </c>
      <c r="D35" s="192" t="s">
        <v>53</v>
      </c>
      <c r="E35" s="193" t="s">
        <v>55</v>
      </c>
      <c r="F35" s="192" t="s">
        <v>0</v>
      </c>
      <c r="G35" s="192" t="s">
        <v>1</v>
      </c>
      <c r="H35" s="192" t="s">
        <v>2</v>
      </c>
      <c r="I35" s="193" t="s">
        <v>57</v>
      </c>
      <c r="J35" s="211" t="s">
        <v>3</v>
      </c>
      <c r="K35" s="192" t="s">
        <v>54</v>
      </c>
      <c r="L35" s="192" t="s">
        <v>85</v>
      </c>
      <c r="M35" s="192" t="s">
        <v>49</v>
      </c>
      <c r="N35" s="193" t="s">
        <v>56</v>
      </c>
      <c r="O35" s="213" t="s">
        <v>58</v>
      </c>
      <c r="P35" s="213" t="s">
        <v>59</v>
      </c>
      <c r="Q35" s="213" t="s">
        <v>60</v>
      </c>
      <c r="R35" s="195" t="s">
        <v>61</v>
      </c>
      <c r="S35" s="211" t="s">
        <v>4</v>
      </c>
    </row>
    <row r="36" spans="1:19" ht="14.25">
      <c r="A36" s="496" t="s">
        <v>35</v>
      </c>
      <c r="B36" s="490">
        <v>1513</v>
      </c>
      <c r="C36" s="490">
        <v>2155</v>
      </c>
      <c r="D36" s="442">
        <v>1879</v>
      </c>
      <c r="E36" s="438">
        <f>SUM(B36:D36)</f>
        <v>5547</v>
      </c>
      <c r="F36" s="441">
        <v>1759</v>
      </c>
      <c r="G36" s="441">
        <v>1689</v>
      </c>
      <c r="H36" s="441">
        <v>1035</v>
      </c>
      <c r="I36" s="438">
        <f>SUM(F36:H36)</f>
        <v>4483</v>
      </c>
      <c r="J36" s="451">
        <f>E36+I36</f>
        <v>10030</v>
      </c>
      <c r="K36" s="441">
        <v>1291</v>
      </c>
      <c r="L36" s="441">
        <v>1465</v>
      </c>
      <c r="M36" s="441">
        <v>1285</v>
      </c>
      <c r="N36" s="463">
        <f>SUM(K36:M36)</f>
        <v>4041</v>
      </c>
      <c r="O36" s="464">
        <v>1321</v>
      </c>
      <c r="P36" s="464">
        <v>1280</v>
      </c>
      <c r="Q36" s="221">
        <v>1070</v>
      </c>
      <c r="R36" s="246">
        <f>SUM(O36:Q36)</f>
        <v>3671</v>
      </c>
      <c r="S36" s="199">
        <f>J36+N36+R36</f>
        <v>17742</v>
      </c>
    </row>
    <row r="37" spans="1:19" ht="15" customHeight="1">
      <c r="A37" s="496" t="s">
        <v>36</v>
      </c>
      <c r="B37" s="45">
        <v>962</v>
      </c>
      <c r="C37" s="27">
        <v>1117</v>
      </c>
      <c r="D37" s="465">
        <v>1057</v>
      </c>
      <c r="E37" s="438">
        <f>SUM(B37:D37)</f>
        <v>3136</v>
      </c>
      <c r="F37" s="427">
        <v>819</v>
      </c>
      <c r="G37" s="427">
        <v>1156</v>
      </c>
      <c r="H37" s="439">
        <v>952</v>
      </c>
      <c r="I37" s="438">
        <f>SUM(F37:H37)</f>
        <v>2927</v>
      </c>
      <c r="J37" s="451">
        <f>E37+I37</f>
        <v>6063</v>
      </c>
      <c r="K37" s="12">
        <v>898</v>
      </c>
      <c r="L37" s="12">
        <v>1162</v>
      </c>
      <c r="M37" s="527">
        <v>970</v>
      </c>
      <c r="N37" s="463">
        <f>SUM(K37:M37)</f>
        <v>3030</v>
      </c>
      <c r="O37" s="427">
        <v>1434</v>
      </c>
      <c r="P37" s="198">
        <v>1226</v>
      </c>
      <c r="Q37" s="214">
        <v>1149</v>
      </c>
      <c r="R37" s="246">
        <f>SUM(O37:Q37)</f>
        <v>3809</v>
      </c>
      <c r="S37" s="199">
        <f>J37+N37+R37</f>
        <v>12902</v>
      </c>
    </row>
    <row r="38" spans="1:19" ht="15" customHeight="1">
      <c r="A38" s="503" t="s">
        <v>109</v>
      </c>
      <c r="B38" s="45">
        <v>53</v>
      </c>
      <c r="C38" s="27">
        <v>67</v>
      </c>
      <c r="D38" s="465">
        <v>55</v>
      </c>
      <c r="E38" s="438">
        <f>SUM(B38:D38)</f>
        <v>175</v>
      </c>
      <c r="F38" s="427">
        <v>53</v>
      </c>
      <c r="G38" s="427">
        <v>70</v>
      </c>
      <c r="H38" s="439">
        <v>70</v>
      </c>
      <c r="I38" s="438">
        <f>SUM(F38:H38)</f>
        <v>193</v>
      </c>
      <c r="J38" s="451">
        <f>E38+I38</f>
        <v>368</v>
      </c>
      <c r="K38" s="546">
        <v>47</v>
      </c>
      <c r="L38" s="546">
        <v>69</v>
      </c>
      <c r="M38" s="546">
        <v>17</v>
      </c>
      <c r="N38" s="547">
        <f>SUM(K38:M38)</f>
        <v>133</v>
      </c>
      <c r="O38" s="427">
        <v>60</v>
      </c>
      <c r="P38" s="92">
        <v>90</v>
      </c>
      <c r="Q38" s="214">
        <v>41</v>
      </c>
      <c r="R38" s="246">
        <f>SUM(O38:Q38)</f>
        <v>191</v>
      </c>
      <c r="S38" s="199">
        <f>J38+N38+R38</f>
        <v>692</v>
      </c>
    </row>
    <row r="39" spans="1:19" ht="24.75">
      <c r="A39" s="504" t="s">
        <v>37</v>
      </c>
      <c r="B39" s="76" t="s">
        <v>52</v>
      </c>
      <c r="C39" s="11" t="s">
        <v>51</v>
      </c>
      <c r="D39" s="11" t="s">
        <v>53</v>
      </c>
      <c r="E39" s="14" t="s">
        <v>55</v>
      </c>
      <c r="F39" s="11" t="s">
        <v>0</v>
      </c>
      <c r="G39" s="11" t="s">
        <v>1</v>
      </c>
      <c r="H39" s="11" t="s">
        <v>2</v>
      </c>
      <c r="I39" s="14" t="s">
        <v>57</v>
      </c>
      <c r="J39" s="130" t="s">
        <v>3</v>
      </c>
      <c r="K39" s="11" t="s">
        <v>54</v>
      </c>
      <c r="L39" s="11" t="s">
        <v>85</v>
      </c>
      <c r="M39" s="11" t="s">
        <v>49</v>
      </c>
      <c r="N39" s="14" t="s">
        <v>56</v>
      </c>
      <c r="O39" s="129" t="s">
        <v>58</v>
      </c>
      <c r="P39" s="248" t="s">
        <v>59</v>
      </c>
      <c r="Q39" s="248" t="s">
        <v>60</v>
      </c>
      <c r="R39" s="195" t="s">
        <v>61</v>
      </c>
      <c r="S39" s="196" t="s">
        <v>4</v>
      </c>
    </row>
    <row r="40" spans="1:19" ht="15" customHeight="1">
      <c r="A40" s="492" t="s">
        <v>111</v>
      </c>
      <c r="B40" s="55">
        <v>157</v>
      </c>
      <c r="C40" s="54">
        <v>160</v>
      </c>
      <c r="D40" s="467">
        <v>159</v>
      </c>
      <c r="E40" s="438">
        <f aca="true" t="shared" si="20" ref="E40:E45">SUM(B40:D40)</f>
        <v>476</v>
      </c>
      <c r="F40" s="427">
        <v>152</v>
      </c>
      <c r="G40" s="427">
        <v>170</v>
      </c>
      <c r="H40" s="466">
        <v>122</v>
      </c>
      <c r="I40" s="438">
        <f aca="true" t="shared" si="21" ref="I40:I45">SUM(F40:H40)</f>
        <v>444</v>
      </c>
      <c r="J40" s="468">
        <f>+E40+I40</f>
        <v>920</v>
      </c>
      <c r="K40" s="543">
        <v>172</v>
      </c>
      <c r="L40" s="543">
        <v>161</v>
      </c>
      <c r="M40" s="543">
        <v>142</v>
      </c>
      <c r="N40" s="544">
        <f aca="true" t="shared" si="22" ref="N40:N45">SUM(K40:M40)</f>
        <v>475</v>
      </c>
      <c r="O40" s="428">
        <v>154</v>
      </c>
      <c r="P40" s="249">
        <v>143</v>
      </c>
      <c r="Q40" s="12">
        <v>141</v>
      </c>
      <c r="R40" s="190">
        <f aca="true" t="shared" si="23" ref="R40:R45">SUM(O40:Q40)</f>
        <v>438</v>
      </c>
      <c r="S40" s="199">
        <f aca="true" t="shared" si="24" ref="S40:S45">J40+N40+R40</f>
        <v>1833</v>
      </c>
    </row>
    <row r="41" spans="1:19" ht="15" customHeight="1">
      <c r="A41" s="505" t="s">
        <v>110</v>
      </c>
      <c r="B41" s="73">
        <v>113</v>
      </c>
      <c r="C41" s="54">
        <v>155</v>
      </c>
      <c r="D41" s="470">
        <v>142</v>
      </c>
      <c r="E41" s="462">
        <f t="shared" si="20"/>
        <v>410</v>
      </c>
      <c r="F41" s="427">
        <v>151</v>
      </c>
      <c r="G41" s="427">
        <v>120</v>
      </c>
      <c r="H41" s="469">
        <v>125</v>
      </c>
      <c r="I41" s="438">
        <f t="shared" si="21"/>
        <v>396</v>
      </c>
      <c r="J41" s="468">
        <f>+E41+I41</f>
        <v>806</v>
      </c>
      <c r="K41" s="548">
        <v>138</v>
      </c>
      <c r="L41" s="548">
        <v>115</v>
      </c>
      <c r="M41" s="549">
        <v>109</v>
      </c>
      <c r="N41" s="550">
        <f t="shared" si="22"/>
        <v>362</v>
      </c>
      <c r="O41" s="429">
        <v>81</v>
      </c>
      <c r="P41" s="249">
        <v>80</v>
      </c>
      <c r="Q41" s="431">
        <v>42</v>
      </c>
      <c r="R41" s="246">
        <f t="shared" si="23"/>
        <v>203</v>
      </c>
      <c r="S41" s="199">
        <f t="shared" si="24"/>
        <v>1371</v>
      </c>
    </row>
    <row r="42" spans="1:19" ht="15" customHeight="1">
      <c r="A42" s="492" t="s">
        <v>38</v>
      </c>
      <c r="B42" s="54">
        <v>2414</v>
      </c>
      <c r="C42" s="54">
        <v>2365</v>
      </c>
      <c r="D42" s="450">
        <v>2722</v>
      </c>
      <c r="E42" s="438">
        <f t="shared" si="20"/>
        <v>7501</v>
      </c>
      <c r="F42" s="427">
        <v>2599</v>
      </c>
      <c r="G42" s="427">
        <v>2965</v>
      </c>
      <c r="H42" s="450">
        <v>2340</v>
      </c>
      <c r="I42" s="438">
        <f t="shared" si="21"/>
        <v>7904</v>
      </c>
      <c r="J42" s="451">
        <f>E42+I42</f>
        <v>15405</v>
      </c>
      <c r="K42" s="450">
        <v>2459</v>
      </c>
      <c r="L42" s="450">
        <v>2249</v>
      </c>
      <c r="M42" s="450">
        <v>2157</v>
      </c>
      <c r="N42" s="438">
        <f t="shared" si="22"/>
        <v>6865</v>
      </c>
      <c r="O42" s="427">
        <v>2395</v>
      </c>
      <c r="P42" s="427">
        <v>2240</v>
      </c>
      <c r="Q42" s="432">
        <v>1180</v>
      </c>
      <c r="R42" s="197">
        <f t="shared" si="23"/>
        <v>5815</v>
      </c>
      <c r="S42" s="199">
        <f t="shared" si="24"/>
        <v>28085</v>
      </c>
    </row>
    <row r="43" spans="1:19" ht="15" customHeight="1">
      <c r="A43" s="506" t="s">
        <v>39</v>
      </c>
      <c r="B43" s="54">
        <v>1926</v>
      </c>
      <c r="C43" s="54">
        <v>2062</v>
      </c>
      <c r="D43" s="450">
        <v>1685</v>
      </c>
      <c r="E43" s="438">
        <f t="shared" si="20"/>
        <v>5673</v>
      </c>
      <c r="F43" s="427">
        <v>1825</v>
      </c>
      <c r="G43" s="427">
        <v>1711</v>
      </c>
      <c r="H43" s="430">
        <v>1301</v>
      </c>
      <c r="I43" s="438">
        <f t="shared" si="21"/>
        <v>4837</v>
      </c>
      <c r="J43" s="451">
        <f>E43+I43</f>
        <v>10510</v>
      </c>
      <c r="K43" s="469">
        <v>1636</v>
      </c>
      <c r="L43" s="430">
        <v>1431</v>
      </c>
      <c r="M43" s="471">
        <v>1378</v>
      </c>
      <c r="N43" s="16">
        <f t="shared" si="22"/>
        <v>4445</v>
      </c>
      <c r="O43" s="430">
        <v>1485</v>
      </c>
      <c r="P43" s="250">
        <v>1346</v>
      </c>
      <c r="Q43" s="17">
        <v>1262</v>
      </c>
      <c r="R43" s="197">
        <f t="shared" si="23"/>
        <v>4093</v>
      </c>
      <c r="S43" s="199">
        <f t="shared" si="24"/>
        <v>19048</v>
      </c>
    </row>
    <row r="44" spans="1:19" ht="15" customHeight="1">
      <c r="A44" s="506" t="s">
        <v>99</v>
      </c>
      <c r="B44" s="54">
        <v>106</v>
      </c>
      <c r="C44" s="54">
        <v>93</v>
      </c>
      <c r="D44" s="450">
        <v>57</v>
      </c>
      <c r="E44" s="438">
        <f t="shared" si="20"/>
        <v>256</v>
      </c>
      <c r="F44" s="427">
        <v>141</v>
      </c>
      <c r="G44" s="427">
        <v>104</v>
      </c>
      <c r="H44" s="430">
        <v>73</v>
      </c>
      <c r="I44" s="438">
        <f t="shared" si="21"/>
        <v>318</v>
      </c>
      <c r="J44" s="451">
        <f>E44+I44</f>
        <v>574</v>
      </c>
      <c r="K44" s="430">
        <v>86</v>
      </c>
      <c r="L44" s="430">
        <v>93</v>
      </c>
      <c r="M44" s="471">
        <v>98</v>
      </c>
      <c r="N44" s="16">
        <f t="shared" si="22"/>
        <v>277</v>
      </c>
      <c r="O44" s="430">
        <v>48</v>
      </c>
      <c r="P44" s="471">
        <v>80</v>
      </c>
      <c r="Q44" s="17">
        <v>21</v>
      </c>
      <c r="R44" s="197">
        <f t="shared" si="23"/>
        <v>149</v>
      </c>
      <c r="S44" s="199">
        <f t="shared" si="24"/>
        <v>1000</v>
      </c>
    </row>
    <row r="45" spans="1:19" ht="15" customHeight="1">
      <c r="A45" s="494" t="s">
        <v>40</v>
      </c>
      <c r="B45" s="54">
        <v>344</v>
      </c>
      <c r="C45" s="54">
        <v>543</v>
      </c>
      <c r="D45" s="450">
        <v>473</v>
      </c>
      <c r="E45" s="438">
        <f t="shared" si="20"/>
        <v>1360</v>
      </c>
      <c r="F45" s="427">
        <v>428</v>
      </c>
      <c r="G45" s="427">
        <v>698</v>
      </c>
      <c r="H45" s="450">
        <v>467</v>
      </c>
      <c r="I45" s="438">
        <f t="shared" si="21"/>
        <v>1593</v>
      </c>
      <c r="J45" s="451">
        <f>E45+I45</f>
        <v>2953</v>
      </c>
      <c r="K45" s="450">
        <v>360</v>
      </c>
      <c r="L45" s="450">
        <v>559</v>
      </c>
      <c r="M45" s="439">
        <v>451</v>
      </c>
      <c r="N45" s="438">
        <f t="shared" si="22"/>
        <v>1370</v>
      </c>
      <c r="O45" s="427">
        <v>516</v>
      </c>
      <c r="P45" s="427">
        <v>432</v>
      </c>
      <c r="Q45" s="432">
        <v>283</v>
      </c>
      <c r="R45" s="197">
        <f t="shared" si="23"/>
        <v>1231</v>
      </c>
      <c r="S45" s="199">
        <f t="shared" si="24"/>
        <v>5554</v>
      </c>
    </row>
    <row r="46" spans="1:19" ht="24.75">
      <c r="A46" s="494" t="s">
        <v>41</v>
      </c>
      <c r="B46" s="76" t="s">
        <v>52</v>
      </c>
      <c r="C46" s="76" t="s">
        <v>51</v>
      </c>
      <c r="D46" s="11" t="s">
        <v>53</v>
      </c>
      <c r="E46" s="14" t="s">
        <v>55</v>
      </c>
      <c r="F46" s="11" t="s">
        <v>0</v>
      </c>
      <c r="G46" s="11" t="s">
        <v>1</v>
      </c>
      <c r="H46" s="11" t="s">
        <v>2</v>
      </c>
      <c r="I46" s="14" t="s">
        <v>57</v>
      </c>
      <c r="J46" s="130" t="s">
        <v>3</v>
      </c>
      <c r="K46" s="11" t="s">
        <v>54</v>
      </c>
      <c r="L46" s="11" t="s">
        <v>85</v>
      </c>
      <c r="M46" s="11" t="s">
        <v>49</v>
      </c>
      <c r="N46" s="14" t="s">
        <v>56</v>
      </c>
      <c r="O46" s="11" t="s">
        <v>58</v>
      </c>
      <c r="P46" s="192" t="s">
        <v>59</v>
      </c>
      <c r="Q46" s="192" t="s">
        <v>60</v>
      </c>
      <c r="R46" s="195" t="s">
        <v>61</v>
      </c>
      <c r="S46" s="211" t="s">
        <v>4</v>
      </c>
    </row>
    <row r="47" spans="1:19" ht="15" customHeight="1">
      <c r="A47" s="492" t="s">
        <v>132</v>
      </c>
      <c r="B47" s="92">
        <v>0</v>
      </c>
      <c r="C47" s="92">
        <v>0</v>
      </c>
      <c r="D47" s="427">
        <v>0</v>
      </c>
      <c r="E47" s="472">
        <f>SUM(B47:D47)</f>
        <v>0</v>
      </c>
      <c r="F47" s="427">
        <v>0</v>
      </c>
      <c r="G47" s="427">
        <v>0</v>
      </c>
      <c r="H47" s="427">
        <v>0</v>
      </c>
      <c r="I47" s="472">
        <f>SUM(F47:H47)</f>
        <v>0</v>
      </c>
      <c r="J47" s="473">
        <f>E47+I47</f>
        <v>0</v>
      </c>
      <c r="K47" s="427">
        <v>0</v>
      </c>
      <c r="L47" s="427">
        <v>0</v>
      </c>
      <c r="M47" s="427">
        <v>0</v>
      </c>
      <c r="N47" s="472">
        <f>SUM(K47:M47)</f>
        <v>0</v>
      </c>
      <c r="O47" s="427">
        <v>0</v>
      </c>
      <c r="P47" s="226">
        <v>0</v>
      </c>
      <c r="Q47" s="226">
        <v>0</v>
      </c>
      <c r="R47" s="247">
        <f>SUM(O47:Q47)</f>
        <v>0</v>
      </c>
      <c r="S47" s="251">
        <f>J47+N47+R47</f>
        <v>0</v>
      </c>
    </row>
    <row r="48" spans="1:19" ht="24.75">
      <c r="A48" s="493" t="s">
        <v>42</v>
      </c>
      <c r="B48" s="76" t="s">
        <v>52</v>
      </c>
      <c r="C48" s="76" t="s">
        <v>51</v>
      </c>
      <c r="D48" s="11" t="s">
        <v>53</v>
      </c>
      <c r="E48" s="14" t="s">
        <v>55</v>
      </c>
      <c r="F48" s="11" t="s">
        <v>0</v>
      </c>
      <c r="G48" s="11" t="s">
        <v>1</v>
      </c>
      <c r="H48" s="11" t="s">
        <v>2</v>
      </c>
      <c r="I48" s="14" t="s">
        <v>57</v>
      </c>
      <c r="J48" s="130" t="s">
        <v>3</v>
      </c>
      <c r="K48" s="11" t="s">
        <v>54</v>
      </c>
      <c r="L48" s="11" t="s">
        <v>85</v>
      </c>
      <c r="M48" s="11" t="s">
        <v>49</v>
      </c>
      <c r="N48" s="14" t="s">
        <v>56</v>
      </c>
      <c r="O48" s="11" t="s">
        <v>58</v>
      </c>
      <c r="P48" s="192" t="s">
        <v>59</v>
      </c>
      <c r="Q48" s="192" t="s">
        <v>60</v>
      </c>
      <c r="R48" s="195" t="s">
        <v>61</v>
      </c>
      <c r="S48" s="211" t="s">
        <v>4</v>
      </c>
    </row>
    <row r="49" spans="1:19" ht="15" customHeight="1">
      <c r="A49" s="492" t="s">
        <v>43</v>
      </c>
      <c r="B49" s="491">
        <v>5039</v>
      </c>
      <c r="C49" s="516">
        <v>4608</v>
      </c>
      <c r="D49" s="474">
        <v>5408</v>
      </c>
      <c r="E49" s="475">
        <f>SUM(B49:D49)</f>
        <v>15055</v>
      </c>
      <c r="F49" s="427">
        <v>6229</v>
      </c>
      <c r="G49" s="427">
        <v>6914</v>
      </c>
      <c r="H49" s="474">
        <v>7387</v>
      </c>
      <c r="I49" s="475">
        <f>SUM(F49:H49)</f>
        <v>20530</v>
      </c>
      <c r="J49" s="476">
        <f>E49+I49</f>
        <v>35585</v>
      </c>
      <c r="K49" s="474">
        <v>7736</v>
      </c>
      <c r="L49" s="474">
        <v>8163</v>
      </c>
      <c r="M49" s="525">
        <v>7283</v>
      </c>
      <c r="N49" s="475">
        <f>SUM(K49:M49)</f>
        <v>23182</v>
      </c>
      <c r="O49" s="427">
        <v>8709</v>
      </c>
      <c r="P49" s="427">
        <v>7363</v>
      </c>
      <c r="Q49" s="253">
        <v>4723</v>
      </c>
      <c r="R49" s="252">
        <f>SUM(O49:Q49)</f>
        <v>20795</v>
      </c>
      <c r="S49" s="251">
        <f>J49+N49+R49</f>
        <v>79562</v>
      </c>
    </row>
    <row r="50" spans="1:19" ht="24.75">
      <c r="A50" s="507" t="s">
        <v>100</v>
      </c>
      <c r="B50" s="76" t="s">
        <v>52</v>
      </c>
      <c r="C50" s="76" t="s">
        <v>51</v>
      </c>
      <c r="D50" s="11" t="s">
        <v>53</v>
      </c>
      <c r="E50" s="14" t="s">
        <v>55</v>
      </c>
      <c r="F50" s="11" t="s">
        <v>0</v>
      </c>
      <c r="G50" s="11" t="s">
        <v>1</v>
      </c>
      <c r="H50" s="11" t="s">
        <v>2</v>
      </c>
      <c r="I50" s="14" t="s">
        <v>57</v>
      </c>
      <c r="J50" s="130" t="s">
        <v>3</v>
      </c>
      <c r="K50" s="11" t="s">
        <v>54</v>
      </c>
      <c r="L50" s="11" t="s">
        <v>85</v>
      </c>
      <c r="M50" s="11" t="s">
        <v>49</v>
      </c>
      <c r="N50" s="14" t="s">
        <v>56</v>
      </c>
      <c r="O50" s="11" t="s">
        <v>58</v>
      </c>
      <c r="P50" s="192" t="s">
        <v>59</v>
      </c>
      <c r="Q50" s="192" t="s">
        <v>60</v>
      </c>
      <c r="R50" s="195" t="s">
        <v>61</v>
      </c>
      <c r="S50" s="196" t="s">
        <v>4</v>
      </c>
    </row>
    <row r="51" spans="1:21" ht="21" customHeight="1">
      <c r="A51" s="496" t="s">
        <v>44</v>
      </c>
      <c r="B51" s="45">
        <v>0</v>
      </c>
      <c r="C51" s="45">
        <v>0</v>
      </c>
      <c r="D51" s="12">
        <v>0</v>
      </c>
      <c r="E51" s="463">
        <f>SUM(B51:D51)</f>
        <v>0</v>
      </c>
      <c r="F51" s="12">
        <v>1</v>
      </c>
      <c r="G51" s="12">
        <v>2</v>
      </c>
      <c r="H51" s="12">
        <v>1</v>
      </c>
      <c r="I51" s="463">
        <f>SUM(F51:H51)</f>
        <v>4</v>
      </c>
      <c r="J51" s="477">
        <f>+E51+I51</f>
        <v>4</v>
      </c>
      <c r="K51" s="12">
        <v>3</v>
      </c>
      <c r="L51" s="12">
        <v>0</v>
      </c>
      <c r="M51" s="12">
        <v>0</v>
      </c>
      <c r="N51" s="463">
        <f>SUM(K51:M51)</f>
        <v>3</v>
      </c>
      <c r="O51" s="12">
        <v>2</v>
      </c>
      <c r="P51" s="214">
        <v>1</v>
      </c>
      <c r="Q51" s="214">
        <v>0</v>
      </c>
      <c r="R51" s="254">
        <f>SUM(O51:Q51)</f>
        <v>3</v>
      </c>
      <c r="S51" s="255">
        <f>J51+N51+R51</f>
        <v>10</v>
      </c>
      <c r="U51" s="187" t="s">
        <v>72</v>
      </c>
    </row>
    <row r="52" spans="1:19" ht="15" customHeight="1">
      <c r="A52" s="495" t="s">
        <v>45</v>
      </c>
      <c r="B52" s="45">
        <v>9</v>
      </c>
      <c r="C52" s="45">
        <v>10</v>
      </c>
      <c r="D52" s="12">
        <v>10</v>
      </c>
      <c r="E52" s="463">
        <f>SUM(B52:D52)</f>
        <v>29</v>
      </c>
      <c r="F52" s="12">
        <v>10</v>
      </c>
      <c r="G52" s="12">
        <v>9</v>
      </c>
      <c r="H52" s="12">
        <v>10</v>
      </c>
      <c r="I52" s="463">
        <f>SUM(F52:H52)</f>
        <v>29</v>
      </c>
      <c r="J52" s="477">
        <f>+E52+I52</f>
        <v>58</v>
      </c>
      <c r="K52" s="17">
        <v>8</v>
      </c>
      <c r="L52" s="17">
        <v>5</v>
      </c>
      <c r="M52" s="12">
        <v>8</v>
      </c>
      <c r="N52" s="463">
        <f>SUM(K52:M52)</f>
        <v>21</v>
      </c>
      <c r="O52" s="12">
        <v>11</v>
      </c>
      <c r="P52" s="214">
        <v>10</v>
      </c>
      <c r="Q52" s="214">
        <v>3</v>
      </c>
      <c r="R52" s="254">
        <f>SUM(O52:Q52)</f>
        <v>24</v>
      </c>
      <c r="S52" s="255">
        <f>J52+N52+R52</f>
        <v>103</v>
      </c>
    </row>
    <row r="53" spans="1:19" ht="15" customHeight="1">
      <c r="A53" s="496" t="s">
        <v>46</v>
      </c>
      <c r="B53" s="390">
        <f aca="true" t="shared" si="25" ref="B53:S53">(B52+B51)*100/B18</f>
        <v>3.0821917808219177</v>
      </c>
      <c r="C53" s="390">
        <f t="shared" si="25"/>
        <v>3.3783783783783785</v>
      </c>
      <c r="D53" s="478">
        <f t="shared" si="25"/>
        <v>3.003003003003003</v>
      </c>
      <c r="E53" s="479">
        <f t="shared" si="25"/>
        <v>3.1487513572204127</v>
      </c>
      <c r="F53" s="478">
        <f t="shared" si="25"/>
        <v>3.374233128834356</v>
      </c>
      <c r="G53" s="478">
        <f t="shared" si="25"/>
        <v>3.3536585365853657</v>
      </c>
      <c r="H53" s="478">
        <f t="shared" si="25"/>
        <v>3.5947712418300655</v>
      </c>
      <c r="I53" s="479">
        <f t="shared" si="25"/>
        <v>3.4375</v>
      </c>
      <c r="J53" s="480">
        <f t="shared" si="25"/>
        <v>3.29611908559277</v>
      </c>
      <c r="K53" s="478">
        <f t="shared" si="25"/>
        <v>3.654485049833887</v>
      </c>
      <c r="L53" s="478">
        <f t="shared" si="25"/>
        <v>1.639344262295082</v>
      </c>
      <c r="M53" s="478">
        <f t="shared" si="25"/>
        <v>2.816901408450704</v>
      </c>
      <c r="N53" s="479">
        <f t="shared" si="25"/>
        <v>2.696629213483146</v>
      </c>
      <c r="O53" s="478">
        <f t="shared" si="25"/>
        <v>3.591160220994475</v>
      </c>
      <c r="P53" s="256">
        <f t="shared" si="25"/>
        <v>3.900709219858156</v>
      </c>
      <c r="Q53" s="256">
        <f t="shared" si="25"/>
        <v>2.18978102189781</v>
      </c>
      <c r="R53" s="259">
        <f t="shared" si="25"/>
        <v>3.4571062740076823</v>
      </c>
      <c r="S53" s="258">
        <f t="shared" si="25"/>
        <v>3.1813063063063063</v>
      </c>
    </row>
    <row r="54" spans="1:19" ht="15" customHeight="1">
      <c r="A54" s="496" t="s">
        <v>47</v>
      </c>
      <c r="B54" s="45">
        <v>2</v>
      </c>
      <c r="C54" s="45">
        <v>4</v>
      </c>
      <c r="D54" s="12">
        <v>4</v>
      </c>
      <c r="E54" s="463">
        <f>SUM(B54:D54)</f>
        <v>10</v>
      </c>
      <c r="F54" s="12">
        <v>3</v>
      </c>
      <c r="G54" s="12">
        <v>4</v>
      </c>
      <c r="H54" s="12">
        <v>2</v>
      </c>
      <c r="I54" s="463">
        <f>SUM(F54:H54)</f>
        <v>9</v>
      </c>
      <c r="J54" s="477">
        <f>E54+I54</f>
        <v>19</v>
      </c>
      <c r="K54" s="17">
        <v>1</v>
      </c>
      <c r="L54" s="17">
        <v>2</v>
      </c>
      <c r="M54" s="12">
        <v>2</v>
      </c>
      <c r="N54" s="463">
        <f>SUM(K54:M54)</f>
        <v>5</v>
      </c>
      <c r="O54" s="12">
        <v>4</v>
      </c>
      <c r="P54" s="214">
        <v>3</v>
      </c>
      <c r="Q54" s="214">
        <v>1</v>
      </c>
      <c r="R54" s="246">
        <f>SUM(O54:Q54)</f>
        <v>8</v>
      </c>
      <c r="S54" s="255">
        <f>J54+N54+R54</f>
        <v>32</v>
      </c>
    </row>
    <row r="55" spans="1:19" ht="15" customHeight="1">
      <c r="A55" s="496" t="s">
        <v>48</v>
      </c>
      <c r="B55" s="391">
        <f aca="true" t="shared" si="26" ref="B55:S55">B54/B18*100</f>
        <v>0.684931506849315</v>
      </c>
      <c r="C55" s="391">
        <f t="shared" si="26"/>
        <v>1.3513513513513513</v>
      </c>
      <c r="D55" s="481">
        <f t="shared" si="26"/>
        <v>1.2012012012012012</v>
      </c>
      <c r="E55" s="479">
        <f t="shared" si="26"/>
        <v>1.0857763300760044</v>
      </c>
      <c r="F55" s="481">
        <f t="shared" si="26"/>
        <v>0.9202453987730062</v>
      </c>
      <c r="G55" s="481">
        <f t="shared" si="26"/>
        <v>1.2195121951219512</v>
      </c>
      <c r="H55" s="481">
        <f t="shared" si="26"/>
        <v>0.6535947712418301</v>
      </c>
      <c r="I55" s="479">
        <f t="shared" si="26"/>
        <v>0.9375</v>
      </c>
      <c r="J55" s="482">
        <f t="shared" si="26"/>
        <v>1.0101010101010102</v>
      </c>
      <c r="K55" s="481">
        <f t="shared" si="26"/>
        <v>0.33222591362126247</v>
      </c>
      <c r="L55" s="481">
        <f t="shared" si="26"/>
        <v>0.6557377049180327</v>
      </c>
      <c r="M55" s="481">
        <f t="shared" si="26"/>
        <v>0.7042253521126761</v>
      </c>
      <c r="N55" s="479">
        <f t="shared" si="26"/>
        <v>0.5617977528089888</v>
      </c>
      <c r="O55" s="481">
        <f t="shared" si="26"/>
        <v>1.1049723756906076</v>
      </c>
      <c r="P55" s="260">
        <f t="shared" si="26"/>
        <v>1.0638297872340425</v>
      </c>
      <c r="Q55" s="260">
        <f t="shared" si="26"/>
        <v>0.7299270072992701</v>
      </c>
      <c r="R55" s="257">
        <f t="shared" si="26"/>
        <v>1.0243277848911652</v>
      </c>
      <c r="S55" s="261">
        <f t="shared" si="26"/>
        <v>0.9009009009009009</v>
      </c>
    </row>
    <row r="56" spans="1:19" s="26" customFormat="1" ht="25.5">
      <c r="A56" s="493" t="s">
        <v>134</v>
      </c>
      <c r="B56" s="32" t="s">
        <v>52</v>
      </c>
      <c r="C56" s="32" t="s">
        <v>51</v>
      </c>
      <c r="D56" s="129" t="s">
        <v>53</v>
      </c>
      <c r="E56" s="15" t="s">
        <v>55</v>
      </c>
      <c r="F56" s="129" t="s">
        <v>62</v>
      </c>
      <c r="G56" s="129" t="s">
        <v>63</v>
      </c>
      <c r="H56" s="129" t="s">
        <v>64</v>
      </c>
      <c r="I56" s="15" t="s">
        <v>57</v>
      </c>
      <c r="J56" s="132" t="s">
        <v>3</v>
      </c>
      <c r="K56" s="129" t="s">
        <v>54</v>
      </c>
      <c r="L56" s="129" t="s">
        <v>86</v>
      </c>
      <c r="M56" s="129" t="s">
        <v>49</v>
      </c>
      <c r="N56" s="15" t="s">
        <v>56</v>
      </c>
      <c r="O56" s="129" t="s">
        <v>58</v>
      </c>
      <c r="P56" s="32" t="s">
        <v>59</v>
      </c>
      <c r="Q56" s="32" t="s">
        <v>60</v>
      </c>
      <c r="R56" s="33" t="s">
        <v>61</v>
      </c>
      <c r="S56" s="34" t="s">
        <v>4</v>
      </c>
    </row>
    <row r="57" spans="1:19" s="26" customFormat="1" ht="14.25">
      <c r="A57" s="496" t="s">
        <v>135</v>
      </c>
      <c r="B57" s="83">
        <v>19140</v>
      </c>
      <c r="C57" s="45">
        <v>20805</v>
      </c>
      <c r="D57" s="483">
        <v>22388</v>
      </c>
      <c r="E57" s="484">
        <f>SUM(B57:D57)</f>
        <v>62333</v>
      </c>
      <c r="F57" s="485">
        <v>20925</v>
      </c>
      <c r="G57" s="12">
        <v>21352</v>
      </c>
      <c r="H57" s="431">
        <v>18139</v>
      </c>
      <c r="I57" s="484">
        <f>SUM(F57:H57)</f>
        <v>60416</v>
      </c>
      <c r="J57" s="486">
        <f>+E57+I57</f>
        <v>122749</v>
      </c>
      <c r="K57" s="12">
        <v>19585</v>
      </c>
      <c r="L57" s="12">
        <v>19037</v>
      </c>
      <c r="M57" s="527">
        <v>19074</v>
      </c>
      <c r="N57" s="463">
        <f>SUM(K57:M57)</f>
        <v>57696</v>
      </c>
      <c r="O57" s="471">
        <v>19247</v>
      </c>
      <c r="P57" s="43">
        <v>17345</v>
      </c>
      <c r="Q57" s="43">
        <v>9311</v>
      </c>
      <c r="R57" s="47">
        <f>SUM(O57:Q57)</f>
        <v>45903</v>
      </c>
      <c r="S57" s="141">
        <f>J57+N57+R57</f>
        <v>226348</v>
      </c>
    </row>
  </sheetData>
  <sheetProtection/>
  <mergeCells count="2">
    <mergeCell ref="A2:S2"/>
    <mergeCell ref="A3:S3"/>
  </mergeCells>
  <printOptions horizontalCentered="1" verticalCentered="1"/>
  <pageMargins left="0" right="0" top="0.7874015748031497" bottom="1.5748031496062993" header="0" footer="0"/>
  <pageSetup fitToHeight="1" fitToWidth="1" horizontalDpi="600" verticalDpi="600" orientation="landscape" scale="45" r:id="rId2"/>
  <ignoredErrors>
    <ignoredError sqref="R53:S53 I53 E53 N53" formula="1"/>
    <ignoredError sqref="G55:H55 O24 G53:H53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3"/>
  <sheetViews>
    <sheetView tabSelected="1" zoomScale="85" zoomScaleNormal="85" zoomScalePageLayoutView="0" workbookViewId="0" topLeftCell="A1">
      <pane xSplit="1" topLeftCell="H1" activePane="topRight" state="frozen"/>
      <selection pane="topLeft" activeCell="A76" sqref="A76"/>
      <selection pane="topRight" activeCell="U77" sqref="U77"/>
    </sheetView>
  </sheetViews>
  <sheetFormatPr defaultColWidth="11.421875" defaultRowHeight="12.75"/>
  <cols>
    <col min="1" max="1" width="60.8515625" style="266" customWidth="1"/>
    <col min="2" max="2" width="9.57421875" style="266" customWidth="1"/>
    <col min="3" max="4" width="10.00390625" style="266" customWidth="1"/>
    <col min="5" max="5" width="11.421875" style="266" customWidth="1"/>
    <col min="6" max="6" width="9.8515625" style="266" customWidth="1"/>
    <col min="7" max="7" width="10.00390625" style="266" customWidth="1"/>
    <col min="8" max="8" width="9.57421875" style="266" customWidth="1"/>
    <col min="9" max="10" width="11.421875" style="266" customWidth="1"/>
    <col min="11" max="11" width="9.421875" style="266" customWidth="1"/>
    <col min="12" max="12" width="9.57421875" style="266" customWidth="1"/>
    <col min="13" max="13" width="14.00390625" style="266" customWidth="1"/>
    <col min="14" max="14" width="11.421875" style="266" customWidth="1"/>
    <col min="15" max="15" width="9.7109375" style="266" customWidth="1"/>
    <col min="16" max="16" width="10.28125" style="266" customWidth="1"/>
    <col min="17" max="17" width="8.421875" style="266" customWidth="1"/>
    <col min="18" max="18" width="10.00390625" style="266" customWidth="1"/>
    <col min="19" max="19" width="13.8515625" style="266" customWidth="1"/>
    <col min="20" max="16384" width="11.421875" style="266" customWidth="1"/>
  </cols>
  <sheetData>
    <row r="1" spans="1:19" ht="12.75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</row>
    <row r="2" spans="1:19" ht="12.75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</row>
    <row r="3" spans="1:19" ht="12.75">
      <c r="A3" s="267"/>
      <c r="B3" s="268"/>
      <c r="C3" s="269"/>
      <c r="D3" s="267"/>
      <c r="E3" s="267"/>
      <c r="F3" s="267"/>
      <c r="G3" s="267"/>
      <c r="H3" s="267"/>
      <c r="I3" s="270"/>
      <c r="J3" s="267"/>
      <c r="K3" s="267"/>
      <c r="L3" s="267"/>
      <c r="M3" s="267"/>
      <c r="N3" s="267"/>
      <c r="O3" s="267"/>
      <c r="P3" s="267"/>
      <c r="Q3" s="267"/>
      <c r="R3" s="267"/>
      <c r="S3" s="267"/>
    </row>
    <row r="4" spans="1:19" ht="12.75">
      <c r="A4" s="554" t="s">
        <v>104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</row>
    <row r="5" spans="1:19" ht="12.75">
      <c r="A5" s="555" t="s">
        <v>136</v>
      </c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</row>
    <row r="6" spans="1:19" ht="12.75">
      <c r="A6" s="556"/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</row>
    <row r="7" spans="1:19" ht="12.75">
      <c r="A7" s="271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</row>
    <row r="8" spans="1:19" ht="30">
      <c r="A8" s="272" t="s">
        <v>68</v>
      </c>
      <c r="B8" s="508" t="s">
        <v>52</v>
      </c>
      <c r="C8" s="508" t="s">
        <v>51</v>
      </c>
      <c r="D8" s="508" t="s">
        <v>53</v>
      </c>
      <c r="E8" s="509" t="s">
        <v>55</v>
      </c>
      <c r="F8" s="508" t="s">
        <v>62</v>
      </c>
      <c r="G8" s="508" t="s">
        <v>63</v>
      </c>
      <c r="H8" s="508" t="s">
        <v>64</v>
      </c>
      <c r="I8" s="509" t="s">
        <v>57</v>
      </c>
      <c r="J8" s="510" t="s">
        <v>3</v>
      </c>
      <c r="K8" s="508" t="s">
        <v>54</v>
      </c>
      <c r="L8" s="508" t="s">
        <v>87</v>
      </c>
      <c r="M8" s="508" t="s">
        <v>49</v>
      </c>
      <c r="N8" s="509" t="s">
        <v>56</v>
      </c>
      <c r="O8" s="509" t="s">
        <v>58</v>
      </c>
      <c r="P8" s="509" t="s">
        <v>59</v>
      </c>
      <c r="Q8" s="509" t="s">
        <v>60</v>
      </c>
      <c r="R8" s="509" t="s">
        <v>61</v>
      </c>
      <c r="S8" s="510" t="s">
        <v>4</v>
      </c>
    </row>
    <row r="9" spans="1:19" ht="12.75">
      <c r="A9" s="275" t="s">
        <v>5</v>
      </c>
      <c r="B9" s="20">
        <f>'SEDE 1'!B7</f>
        <v>44</v>
      </c>
      <c r="C9" s="20">
        <f>'SEDE 1'!C7</f>
        <v>55</v>
      </c>
      <c r="D9" s="20">
        <v>61</v>
      </c>
      <c r="E9" s="279">
        <f aca="true" t="shared" si="0" ref="E9:E16">SUM(B9:D9)</f>
        <v>160</v>
      </c>
      <c r="F9" s="20">
        <f>'SEDE 1'!F7</f>
        <v>64</v>
      </c>
      <c r="G9" s="20">
        <f>'SEDE 1'!G7</f>
        <v>82</v>
      </c>
      <c r="H9" s="20">
        <f>'SEDE 1'!H7</f>
        <v>45</v>
      </c>
      <c r="I9" s="279">
        <f aca="true" t="shared" si="1" ref="I9:I16">SUM(F9:H9)</f>
        <v>191</v>
      </c>
      <c r="J9" s="281">
        <f aca="true" t="shared" si="2" ref="J9:J18">+E9+I9</f>
        <v>351</v>
      </c>
      <c r="K9" s="280">
        <f>'SEDE 1'!K7</f>
        <v>54</v>
      </c>
      <c r="L9" s="280">
        <f>'SEDE 1'!L7</f>
        <v>39</v>
      </c>
      <c r="M9" s="280">
        <f>'SEDE 1'!M7</f>
        <v>65</v>
      </c>
      <c r="N9" s="279">
        <f aca="true" t="shared" si="3" ref="N9:N14">SUM(K9:M9)</f>
        <v>158</v>
      </c>
      <c r="O9" s="280">
        <f>'SEDE 1'!O7</f>
        <v>34</v>
      </c>
      <c r="P9" s="280">
        <f>'SEDE 1'!P7</f>
        <v>10</v>
      </c>
      <c r="Q9" s="280">
        <f>'SEDE 1'!Q7</f>
        <v>16</v>
      </c>
      <c r="R9" s="279">
        <f aca="true" t="shared" si="4" ref="R9:R14">SUM(O9:Q9)</f>
        <v>60</v>
      </c>
      <c r="S9" s="282">
        <f>J9+N9+R9</f>
        <v>569</v>
      </c>
    </row>
    <row r="10" spans="1:19" ht="12.75">
      <c r="A10" s="275" t="s">
        <v>6</v>
      </c>
      <c r="B10" s="20">
        <f>'SEDE 1'!B8</f>
        <v>415</v>
      </c>
      <c r="C10" s="20">
        <f>'SEDE 1'!C8</f>
        <v>488</v>
      </c>
      <c r="D10" s="20">
        <v>476</v>
      </c>
      <c r="E10" s="279">
        <f t="shared" si="0"/>
        <v>1379</v>
      </c>
      <c r="F10" s="20">
        <f>'SEDE 1'!F8</f>
        <v>377</v>
      </c>
      <c r="G10" s="20">
        <f>'SEDE 1'!G8</f>
        <v>369</v>
      </c>
      <c r="H10" s="20">
        <f>'SEDE 1'!H8</f>
        <v>366</v>
      </c>
      <c r="I10" s="279">
        <f t="shared" si="1"/>
        <v>1112</v>
      </c>
      <c r="J10" s="281">
        <f t="shared" si="2"/>
        <v>2491</v>
      </c>
      <c r="K10" s="280">
        <f>'SEDE 1'!K8</f>
        <v>412</v>
      </c>
      <c r="L10" s="280">
        <f>'SEDE 1'!L8</f>
        <v>370</v>
      </c>
      <c r="M10" s="280">
        <f>'SEDE 1'!M8</f>
        <v>418</v>
      </c>
      <c r="N10" s="279">
        <f t="shared" si="3"/>
        <v>1200</v>
      </c>
      <c r="O10" s="280">
        <f>'SEDE 1'!O8</f>
        <v>398</v>
      </c>
      <c r="P10" s="280">
        <f>'SEDE 1'!P8</f>
        <v>359</v>
      </c>
      <c r="Q10" s="280">
        <f>'SEDE 1'!Q8</f>
        <v>309</v>
      </c>
      <c r="R10" s="279">
        <f t="shared" si="4"/>
        <v>1066</v>
      </c>
      <c r="S10" s="282">
        <f aca="true" t="shared" si="5" ref="S10:S19">J10+N10+R10</f>
        <v>4757</v>
      </c>
    </row>
    <row r="11" spans="1:19" ht="12.75">
      <c r="A11" s="275" t="s">
        <v>7</v>
      </c>
      <c r="B11" s="20">
        <f>'SEDE 1'!B9</f>
        <v>116</v>
      </c>
      <c r="C11" s="20">
        <f>'SEDE 1'!C9</f>
        <v>140</v>
      </c>
      <c r="D11" s="20">
        <v>132</v>
      </c>
      <c r="E11" s="279">
        <f t="shared" si="0"/>
        <v>388</v>
      </c>
      <c r="F11" s="20">
        <f>'SEDE 1'!F9</f>
        <v>170</v>
      </c>
      <c r="G11" s="20">
        <f>'SEDE 1'!G9</f>
        <v>121</v>
      </c>
      <c r="H11" s="20">
        <f>'SEDE 1'!H9</f>
        <v>114</v>
      </c>
      <c r="I11" s="279">
        <f t="shared" si="1"/>
        <v>405</v>
      </c>
      <c r="J11" s="281">
        <f t="shared" si="2"/>
        <v>793</v>
      </c>
      <c r="K11" s="280">
        <f>'SEDE 1'!K9</f>
        <v>123</v>
      </c>
      <c r="L11" s="280">
        <f>'SEDE 1'!L9</f>
        <v>152</v>
      </c>
      <c r="M11" s="280">
        <f>'SEDE 1'!M9</f>
        <v>157</v>
      </c>
      <c r="N11" s="279">
        <f t="shared" si="3"/>
        <v>432</v>
      </c>
      <c r="O11" s="280">
        <f>'SEDE 1'!O9</f>
        <v>230</v>
      </c>
      <c r="P11" s="280">
        <f>'SEDE 1'!P9</f>
        <v>123</v>
      </c>
      <c r="Q11" s="280">
        <f>'SEDE 1'!Q9</f>
        <v>80</v>
      </c>
      <c r="R11" s="279">
        <f t="shared" si="4"/>
        <v>433</v>
      </c>
      <c r="S11" s="282">
        <f t="shared" si="5"/>
        <v>1658</v>
      </c>
    </row>
    <row r="12" spans="1:19" ht="12.75">
      <c r="A12" s="275" t="s">
        <v>8</v>
      </c>
      <c r="B12" s="20">
        <f>'SEDE 1'!B10</f>
        <v>4</v>
      </c>
      <c r="C12" s="20">
        <f>'SEDE 1'!C10</f>
        <v>17</v>
      </c>
      <c r="D12" s="20">
        <v>14</v>
      </c>
      <c r="E12" s="279">
        <f t="shared" si="0"/>
        <v>35</v>
      </c>
      <c r="F12" s="20">
        <f>'SEDE 1'!F10</f>
        <v>6</v>
      </c>
      <c r="G12" s="20">
        <f>'SEDE 1'!G10</f>
        <v>16</v>
      </c>
      <c r="H12" s="20">
        <f>'SEDE 1'!H10</f>
        <v>11</v>
      </c>
      <c r="I12" s="279">
        <f t="shared" si="1"/>
        <v>33</v>
      </c>
      <c r="J12" s="281">
        <f t="shared" si="2"/>
        <v>68</v>
      </c>
      <c r="K12" s="280">
        <f>'SEDE 1'!K10</f>
        <v>12</v>
      </c>
      <c r="L12" s="280">
        <f>'SEDE 1'!L10</f>
        <v>5</v>
      </c>
      <c r="M12" s="280">
        <f>'SEDE 1'!M10</f>
        <v>3</v>
      </c>
      <c r="N12" s="279">
        <f t="shared" si="3"/>
        <v>20</v>
      </c>
      <c r="O12" s="280">
        <f>'SEDE 1'!O10</f>
        <v>5</v>
      </c>
      <c r="P12" s="280">
        <f>'SEDE 1'!P10</f>
        <v>3</v>
      </c>
      <c r="Q12" s="280">
        <f>'SEDE 1'!Q10</f>
        <v>0</v>
      </c>
      <c r="R12" s="279">
        <f t="shared" si="4"/>
        <v>8</v>
      </c>
      <c r="S12" s="282">
        <f t="shared" si="5"/>
        <v>96</v>
      </c>
    </row>
    <row r="13" spans="1:19" ht="12.75">
      <c r="A13" s="275" t="s">
        <v>9</v>
      </c>
      <c r="B13" s="20">
        <f>'SEDE 1'!B11</f>
        <v>65</v>
      </c>
      <c r="C13" s="20">
        <f>'SEDE 1'!C11</f>
        <v>65</v>
      </c>
      <c r="D13" s="20">
        <v>66</v>
      </c>
      <c r="E13" s="279">
        <f t="shared" si="0"/>
        <v>196</v>
      </c>
      <c r="F13" s="20">
        <f>'SEDE 1'!F11</f>
        <v>55</v>
      </c>
      <c r="G13" s="20">
        <f>'SEDE 1'!G11</f>
        <v>54</v>
      </c>
      <c r="H13" s="20">
        <f>'SEDE 1'!H11</f>
        <v>67</v>
      </c>
      <c r="I13" s="279">
        <f t="shared" si="1"/>
        <v>176</v>
      </c>
      <c r="J13" s="281">
        <f t="shared" si="2"/>
        <v>372</v>
      </c>
      <c r="K13" s="280">
        <f>'SEDE 1'!K11</f>
        <v>52</v>
      </c>
      <c r="L13" s="280">
        <f>'SEDE 1'!L11</f>
        <v>64</v>
      </c>
      <c r="M13" s="280">
        <f>'SEDE 1'!M11</f>
        <v>55</v>
      </c>
      <c r="N13" s="279">
        <f t="shared" si="3"/>
        <v>171</v>
      </c>
      <c r="O13" s="280">
        <f>'SEDE 1'!O11</f>
        <v>67</v>
      </c>
      <c r="P13" s="280">
        <f>'SEDE 1'!P11</f>
        <v>49</v>
      </c>
      <c r="Q13" s="280">
        <f>'SEDE 1'!Q11</f>
        <v>39</v>
      </c>
      <c r="R13" s="279">
        <f t="shared" si="4"/>
        <v>155</v>
      </c>
      <c r="S13" s="282">
        <f t="shared" si="5"/>
        <v>698</v>
      </c>
    </row>
    <row r="14" spans="1:19" ht="12.75">
      <c r="A14" s="275" t="s">
        <v>101</v>
      </c>
      <c r="B14" s="20">
        <f>'SEDE 1'!B12</f>
        <v>21</v>
      </c>
      <c r="C14" s="20">
        <f>'SEDE 1'!C12</f>
        <v>11</v>
      </c>
      <c r="D14" s="20">
        <v>8</v>
      </c>
      <c r="E14" s="279">
        <f t="shared" si="0"/>
        <v>40</v>
      </c>
      <c r="F14" s="20">
        <f>'SEDE 1'!F12</f>
        <v>26</v>
      </c>
      <c r="G14" s="20">
        <f>'SEDE 1'!G12</f>
        <v>7</v>
      </c>
      <c r="H14" s="20">
        <f>'SEDE 1'!H12</f>
        <v>6</v>
      </c>
      <c r="I14" s="279">
        <f t="shared" si="1"/>
        <v>39</v>
      </c>
      <c r="J14" s="281">
        <f t="shared" si="2"/>
        <v>79</v>
      </c>
      <c r="K14" s="280">
        <f>'SEDE 1'!K12</f>
        <v>17</v>
      </c>
      <c r="L14" s="280">
        <f>'SEDE 1'!L12</f>
        <v>17</v>
      </c>
      <c r="M14" s="280">
        <f>'SEDE 1'!M12</f>
        <v>20</v>
      </c>
      <c r="N14" s="279">
        <f t="shared" si="3"/>
        <v>54</v>
      </c>
      <c r="O14" s="280">
        <f>'SEDE 1'!O12</f>
        <v>11</v>
      </c>
      <c r="P14" s="280">
        <f>'SEDE 1'!P12</f>
        <v>7</v>
      </c>
      <c r="Q14" s="280">
        <f>'SEDE 1'!Q12</f>
        <v>10</v>
      </c>
      <c r="R14" s="279">
        <f t="shared" si="4"/>
        <v>28</v>
      </c>
      <c r="S14" s="282">
        <f t="shared" si="5"/>
        <v>161</v>
      </c>
    </row>
    <row r="15" spans="1:19" ht="12.75">
      <c r="A15" s="275" t="s">
        <v>71</v>
      </c>
      <c r="B15" s="20">
        <f>'SEDE 1'!B13</f>
        <v>15</v>
      </c>
      <c r="C15" s="20">
        <f>'SEDE 1'!C13</f>
        <v>11</v>
      </c>
      <c r="D15" s="20">
        <v>18</v>
      </c>
      <c r="E15" s="279">
        <f t="shared" si="0"/>
        <v>44</v>
      </c>
      <c r="F15" s="20">
        <f>'SEDE 1'!F13</f>
        <v>7</v>
      </c>
      <c r="G15" s="20">
        <f>'SEDE 1'!G13</f>
        <v>1</v>
      </c>
      <c r="H15" s="20">
        <f>'SEDE 1'!H13</f>
        <v>0</v>
      </c>
      <c r="I15" s="279">
        <f t="shared" si="1"/>
        <v>8</v>
      </c>
      <c r="J15" s="281">
        <f t="shared" si="2"/>
        <v>52</v>
      </c>
      <c r="K15" s="280">
        <f>'SEDE 1'!K13</f>
        <v>7</v>
      </c>
      <c r="L15" s="280">
        <f>'SEDE 1'!L13</f>
        <v>0</v>
      </c>
      <c r="M15" s="280">
        <f>'SEDE 1'!M13</f>
        <v>0</v>
      </c>
      <c r="N15" s="279">
        <f>SUM(K15:M15)</f>
        <v>7</v>
      </c>
      <c r="O15" s="280">
        <f>'SEDE 1'!O13</f>
        <v>3</v>
      </c>
      <c r="P15" s="280">
        <f>'SEDE 1'!P13</f>
        <v>0</v>
      </c>
      <c r="Q15" s="280">
        <f>'SEDE 1'!Q13</f>
        <v>0</v>
      </c>
      <c r="R15" s="279">
        <f>SUM(O15:Q15)</f>
        <v>3</v>
      </c>
      <c r="S15" s="282">
        <f t="shared" si="5"/>
        <v>62</v>
      </c>
    </row>
    <row r="16" spans="1:19" ht="12.75">
      <c r="A16" s="519" t="s">
        <v>141</v>
      </c>
      <c r="B16" s="104">
        <v>0</v>
      </c>
      <c r="C16" s="104">
        <v>0</v>
      </c>
      <c r="D16" s="104">
        <v>0</v>
      </c>
      <c r="E16" s="279">
        <f t="shared" si="0"/>
        <v>0</v>
      </c>
      <c r="F16" s="104">
        <v>0</v>
      </c>
      <c r="G16" s="104">
        <v>74</v>
      </c>
      <c r="H16" s="104">
        <v>75</v>
      </c>
      <c r="I16" s="279">
        <f t="shared" si="1"/>
        <v>149</v>
      </c>
      <c r="J16" s="281">
        <f t="shared" si="2"/>
        <v>149</v>
      </c>
      <c r="K16" s="280">
        <f>'SEDE 1'!K14</f>
        <v>77</v>
      </c>
      <c r="L16" s="280">
        <f>'SEDE 1'!L14</f>
        <v>108</v>
      </c>
      <c r="M16" s="280">
        <f>'SEDE 1'!M14</f>
        <v>83</v>
      </c>
      <c r="N16" s="279">
        <f>SUM(K16:M16)</f>
        <v>268</v>
      </c>
      <c r="O16" s="280">
        <f>'SEDE 1'!O14</f>
        <v>87</v>
      </c>
      <c r="P16" s="280">
        <f>'SEDE 1'!P14</f>
        <v>2</v>
      </c>
      <c r="Q16" s="280">
        <f>'SEDE 1'!Q14</f>
        <v>0</v>
      </c>
      <c r="R16" s="279">
        <f>SUM(O16:Q16)</f>
        <v>89</v>
      </c>
      <c r="S16" s="282">
        <f t="shared" si="5"/>
        <v>506</v>
      </c>
    </row>
    <row r="17" spans="1:19" ht="12.75">
      <c r="A17" s="519" t="s">
        <v>139</v>
      </c>
      <c r="B17" s="104">
        <v>0</v>
      </c>
      <c r="C17" s="104">
        <v>0</v>
      </c>
      <c r="D17" s="104">
        <v>9</v>
      </c>
      <c r="E17" s="283">
        <f>SUM(B17:D17)</f>
        <v>9</v>
      </c>
      <c r="F17" s="104">
        <v>8</v>
      </c>
      <c r="G17" s="104">
        <v>0</v>
      </c>
      <c r="H17" s="104">
        <v>0</v>
      </c>
      <c r="I17" s="279">
        <f>SUM(F17:H17)</f>
        <v>8</v>
      </c>
      <c r="J17" s="281">
        <f t="shared" si="2"/>
        <v>17</v>
      </c>
      <c r="K17" s="104">
        <v>15</v>
      </c>
      <c r="L17" s="104">
        <v>9</v>
      </c>
      <c r="M17" s="104">
        <v>0</v>
      </c>
      <c r="N17" s="279">
        <v>0</v>
      </c>
      <c r="O17" s="104">
        <v>0</v>
      </c>
      <c r="P17" s="104">
        <v>1</v>
      </c>
      <c r="Q17" s="104">
        <v>0</v>
      </c>
      <c r="R17" s="279">
        <v>0</v>
      </c>
      <c r="S17" s="282">
        <f t="shared" si="5"/>
        <v>17</v>
      </c>
    </row>
    <row r="18" spans="1:19" ht="12.75">
      <c r="A18" s="519" t="s">
        <v>123</v>
      </c>
      <c r="B18" s="104">
        <v>0</v>
      </c>
      <c r="C18" s="104">
        <v>0</v>
      </c>
      <c r="D18" s="104">
        <v>1</v>
      </c>
      <c r="E18" s="283">
        <f>SUM(B18:D18)</f>
        <v>1</v>
      </c>
      <c r="F18" s="104">
        <v>0</v>
      </c>
      <c r="G18" s="104">
        <v>0</v>
      </c>
      <c r="H18" s="104">
        <v>0</v>
      </c>
      <c r="I18" s="279">
        <f>SUM(F18:H18)</f>
        <v>0</v>
      </c>
      <c r="J18" s="281">
        <f t="shared" si="2"/>
        <v>1</v>
      </c>
      <c r="K18" s="104">
        <v>0</v>
      </c>
      <c r="L18" s="104">
        <v>0</v>
      </c>
      <c r="M18" s="104">
        <v>0</v>
      </c>
      <c r="N18" s="279">
        <v>0</v>
      </c>
      <c r="O18" s="104">
        <v>0</v>
      </c>
      <c r="P18" s="104">
        <v>0</v>
      </c>
      <c r="Q18" s="104">
        <v>0</v>
      </c>
      <c r="R18" s="279">
        <v>0</v>
      </c>
      <c r="S18" s="282">
        <f t="shared" si="5"/>
        <v>1</v>
      </c>
    </row>
    <row r="19" spans="1:19" ht="12.75">
      <c r="A19" s="285" t="s">
        <v>10</v>
      </c>
      <c r="B19" s="286">
        <f>SUM(B9:B15)</f>
        <v>680</v>
      </c>
      <c r="C19" s="286">
        <f>SUM(C9:C15)</f>
        <v>787</v>
      </c>
      <c r="D19" s="286">
        <f>SUM(D9:D18)</f>
        <v>785</v>
      </c>
      <c r="E19" s="286">
        <f>B19+C19+D19</f>
        <v>2252</v>
      </c>
      <c r="F19" s="286">
        <f aca="true" t="shared" si="6" ref="F19:K19">SUM(F9:F18)</f>
        <v>713</v>
      </c>
      <c r="G19" s="286">
        <f t="shared" si="6"/>
        <v>724</v>
      </c>
      <c r="H19" s="286">
        <f t="shared" si="6"/>
        <v>684</v>
      </c>
      <c r="I19" s="287">
        <f t="shared" si="6"/>
        <v>2121</v>
      </c>
      <c r="J19" s="287">
        <f t="shared" si="6"/>
        <v>4373</v>
      </c>
      <c r="K19" s="287">
        <f t="shared" si="6"/>
        <v>769</v>
      </c>
      <c r="L19" s="287">
        <f>SUM(L9:L18)</f>
        <v>764</v>
      </c>
      <c r="M19" s="286">
        <f>SUM(M9:M18)</f>
        <v>801</v>
      </c>
      <c r="N19" s="286">
        <f>SUM(K19:M19)</f>
        <v>2334</v>
      </c>
      <c r="O19" s="287">
        <f>SUM(O9:O18)</f>
        <v>835</v>
      </c>
      <c r="P19" s="287">
        <f>SUM(P9:P18)</f>
        <v>554</v>
      </c>
      <c r="Q19" s="287">
        <f>SUM(Q9:Q15)</f>
        <v>454</v>
      </c>
      <c r="R19" s="285">
        <f>SUM(O19:Q19)</f>
        <v>1843</v>
      </c>
      <c r="S19" s="529">
        <f t="shared" si="5"/>
        <v>8550</v>
      </c>
    </row>
    <row r="20" spans="1:19" ht="30">
      <c r="A20" s="288" t="s">
        <v>80</v>
      </c>
      <c r="B20" s="508" t="s">
        <v>52</v>
      </c>
      <c r="C20" s="508" t="s">
        <v>51</v>
      </c>
      <c r="D20" s="508" t="s">
        <v>53</v>
      </c>
      <c r="E20" s="509" t="s">
        <v>55</v>
      </c>
      <c r="F20" s="508" t="s">
        <v>62</v>
      </c>
      <c r="G20" s="508" t="s">
        <v>63</v>
      </c>
      <c r="H20" s="508" t="s">
        <v>64</v>
      </c>
      <c r="I20" s="509" t="s">
        <v>57</v>
      </c>
      <c r="J20" s="510" t="s">
        <v>3</v>
      </c>
      <c r="K20" s="508" t="s">
        <v>83</v>
      </c>
      <c r="L20" s="508" t="s">
        <v>87</v>
      </c>
      <c r="M20" s="508" t="s">
        <v>49</v>
      </c>
      <c r="N20" s="512" t="s">
        <v>56</v>
      </c>
      <c r="O20" s="508" t="s">
        <v>58</v>
      </c>
      <c r="P20" s="508" t="s">
        <v>59</v>
      </c>
      <c r="Q20" s="508" t="s">
        <v>60</v>
      </c>
      <c r="R20" s="509" t="s">
        <v>61</v>
      </c>
      <c r="S20" s="515" t="s">
        <v>4</v>
      </c>
    </row>
    <row r="21" spans="1:19" ht="12.75">
      <c r="A21" s="291" t="s">
        <v>78</v>
      </c>
      <c r="B21" s="35">
        <f>'SEDE 1'!B19</f>
        <v>419</v>
      </c>
      <c r="C21" s="35">
        <f>'SEDE 1'!C19</f>
        <v>434</v>
      </c>
      <c r="D21" s="35">
        <v>459</v>
      </c>
      <c r="E21" s="293">
        <f>SUM(B21:D21)</f>
        <v>1312</v>
      </c>
      <c r="F21" s="35">
        <f>'SEDE 1'!F19</f>
        <v>445</v>
      </c>
      <c r="G21" s="35">
        <f>'SEDE 1'!G19</f>
        <v>367</v>
      </c>
      <c r="H21" s="35">
        <f>'SEDE 1'!H19</f>
        <v>373</v>
      </c>
      <c r="I21" s="279">
        <f>SUM(F21:H21)</f>
        <v>1185</v>
      </c>
      <c r="J21" s="295">
        <f>+E21+I21</f>
        <v>2497</v>
      </c>
      <c r="K21" s="294">
        <v>432</v>
      </c>
      <c r="L21" s="294">
        <f>'SEDE 1'!L19</f>
        <v>403</v>
      </c>
      <c r="M21" s="294">
        <f>'SEDE 1'!M19</f>
        <v>437</v>
      </c>
      <c r="N21" s="297">
        <f>SUM(K21:M21)</f>
        <v>1272</v>
      </c>
      <c r="O21" s="294">
        <v>439</v>
      </c>
      <c r="P21" s="294">
        <v>313</v>
      </c>
      <c r="Q21" s="294">
        <v>0</v>
      </c>
      <c r="R21" s="298">
        <f>SUM(O21:Q21)</f>
        <v>752</v>
      </c>
      <c r="S21" s="295">
        <f>J21+N21+R21</f>
        <v>4521</v>
      </c>
    </row>
    <row r="22" spans="1:19" ht="12.75">
      <c r="A22" s="275" t="s">
        <v>88</v>
      </c>
      <c r="B22" s="35">
        <f>'SEDE 1'!B20</f>
        <v>278</v>
      </c>
      <c r="C22" s="35">
        <f>'SEDE 1'!C20</f>
        <v>372</v>
      </c>
      <c r="D22" s="35">
        <v>350</v>
      </c>
      <c r="E22" s="279">
        <f>SUM(B22:D22)</f>
        <v>1000</v>
      </c>
      <c r="F22" s="35">
        <f>'SEDE 1'!F20</f>
        <v>292</v>
      </c>
      <c r="G22" s="35">
        <f>'SEDE 1'!G20</f>
        <v>376</v>
      </c>
      <c r="H22" s="35">
        <f>'SEDE 1'!H20</f>
        <v>326</v>
      </c>
      <c r="I22" s="279">
        <f>SUM(F22:H22)</f>
        <v>994</v>
      </c>
      <c r="J22" s="295">
        <f>+E22+I22</f>
        <v>1994</v>
      </c>
      <c r="K22" s="294">
        <f>'SEDE 1'!K20</f>
        <v>348</v>
      </c>
      <c r="L22" s="40">
        <v>391</v>
      </c>
      <c r="M22" s="294">
        <f>'SEDE 1'!M20</f>
        <v>387</v>
      </c>
      <c r="N22" s="297">
        <f>SUM(K22:M22)</f>
        <v>1126</v>
      </c>
      <c r="O22" s="294">
        <f>'SEDE 1'!O20</f>
        <v>420</v>
      </c>
      <c r="P22" s="294">
        <f>'SEDE 1'!P20</f>
        <v>258</v>
      </c>
      <c r="Q22" s="294">
        <f>'SEDE 1'!Q20</f>
        <v>243</v>
      </c>
      <c r="R22" s="298">
        <f>SUM(O22:Q22)</f>
        <v>921</v>
      </c>
      <c r="S22" s="295">
        <f>J22+N22+R22</f>
        <v>4041</v>
      </c>
    </row>
    <row r="23" spans="1:20" s="26" customFormat="1" ht="12.75">
      <c r="A23" s="115" t="s">
        <v>129</v>
      </c>
      <c r="B23" s="35">
        <f>'SEDE 1'!B21</f>
        <v>1</v>
      </c>
      <c r="C23" s="35">
        <f>'SEDE 1'!C21</f>
        <v>5</v>
      </c>
      <c r="D23" s="35">
        <v>2</v>
      </c>
      <c r="E23" s="23">
        <f>SUM(B23:D23)</f>
        <v>8</v>
      </c>
      <c r="F23" s="35">
        <f>'SEDE 1'!F21</f>
        <v>3</v>
      </c>
      <c r="G23" s="35">
        <f>'SEDE 1'!G21</f>
        <v>3</v>
      </c>
      <c r="H23" s="35">
        <f>'SEDE 1'!H21</f>
        <v>1</v>
      </c>
      <c r="I23" s="279">
        <f>SUM(F23:H23)</f>
        <v>7</v>
      </c>
      <c r="J23" s="295">
        <f>+E23+I23</f>
        <v>15</v>
      </c>
      <c r="K23" s="294">
        <f>'SEDE 1'!K21</f>
        <v>1</v>
      </c>
      <c r="L23" s="294">
        <f>'SEDE 1'!L21</f>
        <v>6</v>
      </c>
      <c r="M23" s="294">
        <f>'SEDE 1'!M21</f>
        <v>1</v>
      </c>
      <c r="N23" s="436">
        <f>SUM(K23:M23)</f>
        <v>8</v>
      </c>
      <c r="O23" s="294">
        <f>'SEDE 1'!O21</f>
        <v>4</v>
      </c>
      <c r="P23" s="294">
        <f>'SEDE 1'!P21</f>
        <v>2</v>
      </c>
      <c r="Q23" s="294">
        <f>'SEDE 1'!Q21</f>
        <v>4</v>
      </c>
      <c r="R23" s="298">
        <f>SUM(O23:Q23)</f>
        <v>10</v>
      </c>
      <c r="S23" s="295">
        <f>J23+N23+R23</f>
        <v>33</v>
      </c>
      <c r="T23" s="62"/>
    </row>
    <row r="24" spans="1:19" ht="12.75">
      <c r="A24" s="275" t="s">
        <v>89</v>
      </c>
      <c r="B24" s="35">
        <f>'SEDE 1'!B22</f>
        <v>16</v>
      </c>
      <c r="C24" s="35">
        <f>'SEDE 1'!C22</f>
        <v>14</v>
      </c>
      <c r="D24" s="35">
        <v>22</v>
      </c>
      <c r="E24" s="279">
        <f>SUM(B24:D24)</f>
        <v>52</v>
      </c>
      <c r="F24" s="35">
        <f>'SEDE 1'!F22</f>
        <v>21</v>
      </c>
      <c r="G24" s="35">
        <f>'SEDE 1'!G22</f>
        <v>16</v>
      </c>
      <c r="H24" s="35">
        <f>'SEDE 1'!H22</f>
        <v>14</v>
      </c>
      <c r="I24" s="279">
        <f>SUM(F24:H24)</f>
        <v>51</v>
      </c>
      <c r="J24" s="295">
        <f>+E24+I24</f>
        <v>103</v>
      </c>
      <c r="K24" s="294">
        <f>'SEDE 1'!K22</f>
        <v>10</v>
      </c>
      <c r="L24" s="294">
        <f>'SEDE 1'!L22</f>
        <v>24</v>
      </c>
      <c r="M24" s="294">
        <f>'SEDE 1'!M22</f>
        <v>22</v>
      </c>
      <c r="N24" s="297">
        <f>SUM(K24:M24)</f>
        <v>56</v>
      </c>
      <c r="O24" s="294">
        <f>'SEDE 1'!O22</f>
        <v>20</v>
      </c>
      <c r="P24" s="294">
        <f>'SEDE 1'!P22</f>
        <v>15</v>
      </c>
      <c r="Q24" s="294">
        <f>'SEDE 1'!Q22</f>
        <v>16</v>
      </c>
      <c r="R24" s="298">
        <f>SUM(O24:Q24)</f>
        <v>51</v>
      </c>
      <c r="S24" s="295">
        <f>J24+N24+R24</f>
        <v>210</v>
      </c>
    </row>
    <row r="25" spans="1:19" ht="12.75">
      <c r="A25" s="299" t="s">
        <v>65</v>
      </c>
      <c r="B25" s="300">
        <f aca="true" t="shared" si="7" ref="B25:S25">B21/B22*100</f>
        <v>150.71942446043164</v>
      </c>
      <c r="C25" s="300">
        <f t="shared" si="7"/>
        <v>116.66666666666667</v>
      </c>
      <c r="D25" s="300">
        <f t="shared" si="7"/>
        <v>131.14285714285714</v>
      </c>
      <c r="E25" s="301">
        <f t="shared" si="7"/>
        <v>131.20000000000002</v>
      </c>
      <c r="F25" s="300">
        <f t="shared" si="7"/>
        <v>152.3972602739726</v>
      </c>
      <c r="G25" s="300">
        <f t="shared" si="7"/>
        <v>97.6063829787234</v>
      </c>
      <c r="H25" s="300">
        <f t="shared" si="7"/>
        <v>114.41717791411044</v>
      </c>
      <c r="I25" s="300">
        <f t="shared" si="7"/>
        <v>119.21529175050303</v>
      </c>
      <c r="J25" s="300">
        <f t="shared" si="7"/>
        <v>125.22567703109328</v>
      </c>
      <c r="K25" s="300">
        <f t="shared" si="7"/>
        <v>124.13793103448276</v>
      </c>
      <c r="L25" s="300">
        <f t="shared" si="7"/>
        <v>103.06905370843991</v>
      </c>
      <c r="M25" s="300">
        <f t="shared" si="7"/>
        <v>112.91989664082686</v>
      </c>
      <c r="N25" s="300">
        <f t="shared" si="7"/>
        <v>112.96625222024868</v>
      </c>
      <c r="O25" s="300">
        <f t="shared" si="7"/>
        <v>104.52380952380953</v>
      </c>
      <c r="P25" s="300">
        <f t="shared" si="7"/>
        <v>121.31782945736434</v>
      </c>
      <c r="Q25" s="300">
        <f t="shared" si="7"/>
        <v>0</v>
      </c>
      <c r="R25" s="300">
        <f t="shared" si="7"/>
        <v>81.65038002171553</v>
      </c>
      <c r="S25" s="300">
        <f t="shared" si="7"/>
        <v>111.87824795842613</v>
      </c>
    </row>
    <row r="26" spans="1:19" ht="12.75">
      <c r="A26" s="275" t="s">
        <v>14</v>
      </c>
      <c r="B26" s="302">
        <f>B24*100/(B22+B24)</f>
        <v>5.442176870748299</v>
      </c>
      <c r="C26" s="302">
        <f aca="true" t="shared" si="8" ref="C26:R26">C24*100/(C22+C24)</f>
        <v>3.626943005181347</v>
      </c>
      <c r="D26" s="302">
        <f t="shared" si="8"/>
        <v>5.913978494623656</v>
      </c>
      <c r="E26" s="302">
        <f t="shared" si="8"/>
        <v>4.942965779467681</v>
      </c>
      <c r="F26" s="302">
        <f t="shared" si="8"/>
        <v>6.7092651757188495</v>
      </c>
      <c r="G26" s="302">
        <f t="shared" si="8"/>
        <v>4.081632653061225</v>
      </c>
      <c r="H26" s="302">
        <f t="shared" si="8"/>
        <v>4.117647058823529</v>
      </c>
      <c r="I26" s="302">
        <f t="shared" si="8"/>
        <v>4.880382775119617</v>
      </c>
      <c r="J26" s="302">
        <f t="shared" si="8"/>
        <v>4.9117787315212205</v>
      </c>
      <c r="K26" s="302">
        <f t="shared" si="8"/>
        <v>2.793296089385475</v>
      </c>
      <c r="L26" s="302">
        <f t="shared" si="8"/>
        <v>5.783132530120482</v>
      </c>
      <c r="M26" s="302">
        <f t="shared" si="8"/>
        <v>5.378973105134475</v>
      </c>
      <c r="N26" s="302">
        <f t="shared" si="8"/>
        <v>4.737732656514383</v>
      </c>
      <c r="O26" s="302">
        <f t="shared" si="8"/>
        <v>4.545454545454546</v>
      </c>
      <c r="P26" s="302">
        <f t="shared" si="8"/>
        <v>5.4945054945054945</v>
      </c>
      <c r="Q26" s="302">
        <f t="shared" si="8"/>
        <v>6.177606177606178</v>
      </c>
      <c r="R26" s="302">
        <f t="shared" si="8"/>
        <v>5.246913580246914</v>
      </c>
      <c r="S26" s="303">
        <f>S24*100/S22</f>
        <v>5.196733481811433</v>
      </c>
    </row>
    <row r="27" spans="1:19" ht="30">
      <c r="A27" s="129" t="s">
        <v>82</v>
      </c>
      <c r="B27" s="507" t="s">
        <v>52</v>
      </c>
      <c r="C27" s="507" t="s">
        <v>51</v>
      </c>
      <c r="D27" s="507" t="s">
        <v>53</v>
      </c>
      <c r="E27" s="512" t="s">
        <v>55</v>
      </c>
      <c r="F27" s="507" t="s">
        <v>0</v>
      </c>
      <c r="G27" s="507" t="s">
        <v>1</v>
      </c>
      <c r="H27" s="507" t="s">
        <v>2</v>
      </c>
      <c r="I27" s="512" t="s">
        <v>57</v>
      </c>
      <c r="J27" s="515" t="s">
        <v>3</v>
      </c>
      <c r="K27" s="507" t="s">
        <v>54</v>
      </c>
      <c r="L27" s="507" t="s">
        <v>87</v>
      </c>
      <c r="M27" s="507" t="s">
        <v>49</v>
      </c>
      <c r="N27" s="512" t="s">
        <v>56</v>
      </c>
      <c r="O27" s="508" t="s">
        <v>58</v>
      </c>
      <c r="P27" s="508" t="s">
        <v>59</v>
      </c>
      <c r="Q27" s="508" t="s">
        <v>60</v>
      </c>
      <c r="R27" s="509" t="s">
        <v>61</v>
      </c>
      <c r="S27" s="515" t="s">
        <v>4</v>
      </c>
    </row>
    <row r="28" spans="1:19" ht="12.75">
      <c r="A28" s="275" t="s">
        <v>5</v>
      </c>
      <c r="B28" s="20">
        <f>'SEDE 1'!B26</f>
        <v>33</v>
      </c>
      <c r="C28" s="20">
        <f>'SEDE 1'!C26</f>
        <v>41</v>
      </c>
      <c r="D28" s="20">
        <f>'SEDE 1'!D26</f>
        <v>43</v>
      </c>
      <c r="E28" s="283">
        <f>SUM(B28:D28)</f>
        <v>117</v>
      </c>
      <c r="F28" s="20">
        <f>'SEDE 1'!F26</f>
        <v>45</v>
      </c>
      <c r="G28" s="306">
        <f>'SEDE 1'!G26</f>
        <v>61</v>
      </c>
      <c r="H28" s="306">
        <f>'SEDE 1'!H26</f>
        <v>37</v>
      </c>
      <c r="I28" s="279">
        <f aca="true" t="shared" si="9" ref="I28:I34">SUM(F28:H28)</f>
        <v>143</v>
      </c>
      <c r="J28" s="281">
        <f aca="true" t="shared" si="10" ref="J28:J43">E28+I28</f>
        <v>260</v>
      </c>
      <c r="K28" s="104">
        <v>39</v>
      </c>
      <c r="L28" s="104">
        <v>31</v>
      </c>
      <c r="M28" s="306">
        <f>'SEDE 1'!M26</f>
        <v>53</v>
      </c>
      <c r="N28" s="283">
        <f aca="true" t="shared" si="11" ref="N28:N38">SUM(K28:M28)</f>
        <v>123</v>
      </c>
      <c r="O28" s="306">
        <f>'SEDE 1'!O26</f>
        <v>5</v>
      </c>
      <c r="P28" s="306">
        <v>9</v>
      </c>
      <c r="Q28" s="306">
        <f>'SEDE 1'!Q26</f>
        <v>3</v>
      </c>
      <c r="R28" s="307">
        <f aca="true" t="shared" si="12" ref="R28:R35">SUM(O28:Q28)</f>
        <v>17</v>
      </c>
      <c r="S28" s="308">
        <f>J28+N28+R28</f>
        <v>400</v>
      </c>
    </row>
    <row r="29" spans="1:19" ht="12.75">
      <c r="A29" s="275" t="s">
        <v>6</v>
      </c>
      <c r="B29" s="20">
        <f>'SEDE 1'!B27</f>
        <v>220</v>
      </c>
      <c r="C29" s="20">
        <f>'SEDE 1'!C27</f>
        <v>267</v>
      </c>
      <c r="D29" s="20">
        <f>'SEDE 1'!D27</f>
        <v>234</v>
      </c>
      <c r="E29" s="283">
        <f>SUM(B29:D29)</f>
        <v>721</v>
      </c>
      <c r="F29" s="20">
        <f>'SEDE 1'!F27</f>
        <v>203</v>
      </c>
      <c r="G29" s="306">
        <f>'SEDE 1'!G27</f>
        <v>207</v>
      </c>
      <c r="H29" s="306">
        <f>'SEDE 1'!H27</f>
        <v>206</v>
      </c>
      <c r="I29" s="279">
        <f t="shared" si="9"/>
        <v>616</v>
      </c>
      <c r="J29" s="281">
        <f t="shared" si="10"/>
        <v>1337</v>
      </c>
      <c r="K29" s="104">
        <v>231</v>
      </c>
      <c r="L29" s="104">
        <v>223</v>
      </c>
      <c r="M29" s="306">
        <f>'SEDE 1'!M27</f>
        <v>240</v>
      </c>
      <c r="N29" s="283">
        <f t="shared" si="11"/>
        <v>694</v>
      </c>
      <c r="O29" s="306">
        <f>'SEDE 1'!O27</f>
        <v>191</v>
      </c>
      <c r="P29" s="306">
        <v>205</v>
      </c>
      <c r="Q29" s="306">
        <f>'SEDE 1'!Q27</f>
        <v>133</v>
      </c>
      <c r="R29" s="307">
        <f t="shared" si="12"/>
        <v>529</v>
      </c>
      <c r="S29" s="308">
        <f aca="true" t="shared" si="13" ref="S29:S37">J29+N29+R29</f>
        <v>2560</v>
      </c>
    </row>
    <row r="30" spans="1:19" ht="12.75">
      <c r="A30" s="275" t="s">
        <v>7</v>
      </c>
      <c r="B30" s="20">
        <f>'SEDE 1'!B28</f>
        <v>75</v>
      </c>
      <c r="C30" s="20">
        <f>'SEDE 1'!C28</f>
        <v>88</v>
      </c>
      <c r="D30" s="20">
        <f>'SEDE 1'!D28</f>
        <v>73</v>
      </c>
      <c r="E30" s="283">
        <f>SUM(B30:D30)</f>
        <v>236</v>
      </c>
      <c r="F30" s="20">
        <f>'SEDE 1'!F28</f>
        <v>112</v>
      </c>
      <c r="G30" s="306">
        <f>'SEDE 1'!G28</f>
        <v>93</v>
      </c>
      <c r="H30" s="306">
        <f>'SEDE 1'!H28</f>
        <v>71</v>
      </c>
      <c r="I30" s="279">
        <f t="shared" si="9"/>
        <v>276</v>
      </c>
      <c r="J30" s="281">
        <f t="shared" si="10"/>
        <v>512</v>
      </c>
      <c r="K30" s="104">
        <v>89</v>
      </c>
      <c r="L30" s="104">
        <v>104</v>
      </c>
      <c r="M30" s="306">
        <f>'SEDE 1'!M28</f>
        <v>112</v>
      </c>
      <c r="N30" s="283">
        <f t="shared" si="11"/>
        <v>305</v>
      </c>
      <c r="O30" s="306">
        <f>'SEDE 1'!O28</f>
        <v>81</v>
      </c>
      <c r="P30" s="306">
        <v>96</v>
      </c>
      <c r="Q30" s="306">
        <f>'SEDE 1'!Q28</f>
        <v>26</v>
      </c>
      <c r="R30" s="307">
        <f t="shared" si="12"/>
        <v>203</v>
      </c>
      <c r="S30" s="308">
        <f t="shared" si="13"/>
        <v>1020</v>
      </c>
    </row>
    <row r="31" spans="1:19" ht="12.75">
      <c r="A31" s="275" t="s">
        <v>8</v>
      </c>
      <c r="B31" s="20">
        <f>'SEDE 1'!B29</f>
        <v>4</v>
      </c>
      <c r="C31" s="20">
        <f>'SEDE 1'!C29</f>
        <v>13</v>
      </c>
      <c r="D31" s="20">
        <f>'SEDE 1'!D29</f>
        <v>7</v>
      </c>
      <c r="E31" s="283">
        <v>0</v>
      </c>
      <c r="F31" s="20">
        <f>'SEDE 1'!F29</f>
        <v>6</v>
      </c>
      <c r="G31" s="306">
        <f>'SEDE 1'!G29</f>
        <v>14</v>
      </c>
      <c r="H31" s="306">
        <f>'SEDE 1'!H29</f>
        <v>9</v>
      </c>
      <c r="I31" s="279">
        <f t="shared" si="9"/>
        <v>29</v>
      </c>
      <c r="J31" s="281">
        <f t="shared" si="10"/>
        <v>29</v>
      </c>
      <c r="K31" s="104">
        <v>8</v>
      </c>
      <c r="L31" s="104">
        <v>4</v>
      </c>
      <c r="M31" s="306">
        <f>'SEDE 1'!M29</f>
        <v>3</v>
      </c>
      <c r="N31" s="283">
        <f t="shared" si="11"/>
        <v>15</v>
      </c>
      <c r="O31" s="306">
        <f>'SEDE 1'!O29</f>
        <v>1</v>
      </c>
      <c r="P31" s="306">
        <v>3</v>
      </c>
      <c r="Q31" s="306">
        <f>'SEDE 1'!Q29</f>
        <v>0</v>
      </c>
      <c r="R31" s="307">
        <f t="shared" si="12"/>
        <v>4</v>
      </c>
      <c r="S31" s="308">
        <f t="shared" si="13"/>
        <v>48</v>
      </c>
    </row>
    <row r="32" spans="1:19" ht="12.75">
      <c r="A32" s="275" t="s">
        <v>9</v>
      </c>
      <c r="B32" s="20">
        <f>'SEDE 1'!B30</f>
        <v>33</v>
      </c>
      <c r="C32" s="20">
        <f>'SEDE 1'!C30</f>
        <v>38</v>
      </c>
      <c r="D32" s="20">
        <f>'SEDE 1'!D30</f>
        <v>35</v>
      </c>
      <c r="E32" s="283">
        <f aca="true" t="shared" si="14" ref="E32:E37">SUM(B32:D32)</f>
        <v>106</v>
      </c>
      <c r="F32" s="20">
        <f>'SEDE 1'!F30</f>
        <v>28</v>
      </c>
      <c r="G32" s="306">
        <f>'SEDE 1'!G30</f>
        <v>31</v>
      </c>
      <c r="H32" s="306">
        <f>'SEDE 1'!H30</f>
        <v>35</v>
      </c>
      <c r="I32" s="279">
        <f t="shared" si="9"/>
        <v>94</v>
      </c>
      <c r="J32" s="281">
        <f t="shared" si="10"/>
        <v>200</v>
      </c>
      <c r="K32" s="104">
        <v>30</v>
      </c>
      <c r="L32" s="104">
        <v>38</v>
      </c>
      <c r="M32" s="306">
        <f>'SEDE 1'!M30</f>
        <v>29</v>
      </c>
      <c r="N32" s="283">
        <f t="shared" si="11"/>
        <v>97</v>
      </c>
      <c r="O32" s="306">
        <f>'SEDE 1'!O30</f>
        <v>31</v>
      </c>
      <c r="P32" s="306">
        <v>29</v>
      </c>
      <c r="Q32" s="306">
        <f>'SEDE 1'!Q30</f>
        <v>21</v>
      </c>
      <c r="R32" s="307">
        <f t="shared" si="12"/>
        <v>81</v>
      </c>
      <c r="S32" s="308">
        <f t="shared" si="13"/>
        <v>378</v>
      </c>
    </row>
    <row r="33" spans="1:19" ht="12.75">
      <c r="A33" s="275" t="s">
        <v>71</v>
      </c>
      <c r="B33" s="20">
        <f>'SEDE 1'!B31</f>
        <v>4</v>
      </c>
      <c r="C33" s="20">
        <f>'SEDE 1'!C31</f>
        <v>5</v>
      </c>
      <c r="D33" s="20">
        <f>'SEDE 1'!D31</f>
        <v>4</v>
      </c>
      <c r="E33" s="283">
        <f t="shared" si="14"/>
        <v>13</v>
      </c>
      <c r="F33" s="20">
        <f>'SEDE 1'!F31</f>
        <v>4</v>
      </c>
      <c r="G33" s="306">
        <f>'SEDE 1'!G31</f>
        <v>1</v>
      </c>
      <c r="H33" s="306">
        <f>'SEDE 1'!H31</f>
        <v>0</v>
      </c>
      <c r="I33" s="279">
        <f t="shared" si="9"/>
        <v>5</v>
      </c>
      <c r="J33" s="281">
        <f t="shared" si="10"/>
        <v>18</v>
      </c>
      <c r="K33" s="104">
        <v>2</v>
      </c>
      <c r="L33" s="104">
        <v>0</v>
      </c>
      <c r="M33" s="306">
        <f>'SEDE 1'!M31</f>
        <v>0</v>
      </c>
      <c r="N33" s="283">
        <f t="shared" si="11"/>
        <v>2</v>
      </c>
      <c r="O33" s="306">
        <f>'SEDE 1'!O31</f>
        <v>1</v>
      </c>
      <c r="P33" s="306">
        <v>0</v>
      </c>
      <c r="Q33" s="306">
        <f>'SEDE 1'!Q31</f>
        <v>0</v>
      </c>
      <c r="R33" s="307">
        <f t="shared" si="12"/>
        <v>1</v>
      </c>
      <c r="S33" s="308">
        <f t="shared" si="13"/>
        <v>21</v>
      </c>
    </row>
    <row r="34" spans="1:19" ht="12.75">
      <c r="A34" s="115" t="s">
        <v>141</v>
      </c>
      <c r="B34" s="20">
        <v>0</v>
      </c>
      <c r="C34" s="20">
        <v>0</v>
      </c>
      <c r="D34" s="20">
        <v>0</v>
      </c>
      <c r="E34" s="283">
        <f t="shared" si="14"/>
        <v>0</v>
      </c>
      <c r="F34" s="20">
        <v>0</v>
      </c>
      <c r="G34" s="306">
        <v>26</v>
      </c>
      <c r="H34" s="306">
        <v>0</v>
      </c>
      <c r="I34" s="279">
        <f t="shared" si="9"/>
        <v>26</v>
      </c>
      <c r="J34" s="281">
        <f t="shared" si="10"/>
        <v>26</v>
      </c>
      <c r="K34" s="104">
        <v>27</v>
      </c>
      <c r="L34" s="104">
        <v>38</v>
      </c>
      <c r="M34" s="306">
        <v>27</v>
      </c>
      <c r="N34" s="283">
        <f>SUM(K34:M34)</f>
        <v>92</v>
      </c>
      <c r="O34" s="306">
        <v>0</v>
      </c>
      <c r="P34" s="306">
        <v>1</v>
      </c>
      <c r="Q34" s="306">
        <v>0</v>
      </c>
      <c r="R34" s="307">
        <f>SUM(O34:Q34)</f>
        <v>1</v>
      </c>
      <c r="S34" s="310">
        <f t="shared" si="13"/>
        <v>119</v>
      </c>
    </row>
    <row r="35" spans="1:19" ht="12.75">
      <c r="A35" s="275" t="s">
        <v>73</v>
      </c>
      <c r="B35" s="20">
        <f>'SEDE 1'!B33</f>
        <v>20</v>
      </c>
      <c r="C35" s="20">
        <f>'SEDE 1'!C33</f>
        <v>10</v>
      </c>
      <c r="D35" s="20">
        <f>'SEDE 1'!D33</f>
        <v>5</v>
      </c>
      <c r="E35" s="283">
        <f t="shared" si="14"/>
        <v>35</v>
      </c>
      <c r="F35" s="20">
        <f>'SEDE 1'!F33</f>
        <v>23</v>
      </c>
      <c r="G35" s="306">
        <v>6</v>
      </c>
      <c r="H35" s="306">
        <f>'SEDE 1'!H33</f>
        <v>4</v>
      </c>
      <c r="I35" s="279">
        <f>SUM(B35:F35)</f>
        <v>93</v>
      </c>
      <c r="J35" s="281">
        <f t="shared" si="10"/>
        <v>128</v>
      </c>
      <c r="K35" s="104">
        <v>16</v>
      </c>
      <c r="L35" s="104">
        <v>12</v>
      </c>
      <c r="M35" s="306">
        <f>'SEDE 1'!M33</f>
        <v>14</v>
      </c>
      <c r="N35" s="283">
        <f t="shared" si="11"/>
        <v>42</v>
      </c>
      <c r="O35" s="306">
        <f>'SEDE 1'!O33</f>
        <v>11</v>
      </c>
      <c r="P35" s="306">
        <v>7</v>
      </c>
      <c r="Q35" s="306">
        <f>'SEDE 1'!Q33</f>
        <v>10</v>
      </c>
      <c r="R35" s="307">
        <f t="shared" si="12"/>
        <v>28</v>
      </c>
      <c r="S35" s="310">
        <f t="shared" si="13"/>
        <v>198</v>
      </c>
    </row>
    <row r="36" spans="1:20" s="26" customFormat="1" ht="12.75">
      <c r="A36" s="115" t="s">
        <v>139</v>
      </c>
      <c r="B36" s="20">
        <v>0</v>
      </c>
      <c r="C36" s="277">
        <v>0</v>
      </c>
      <c r="D36" s="104">
        <v>6</v>
      </c>
      <c r="E36" s="106">
        <f t="shared" si="14"/>
        <v>6</v>
      </c>
      <c r="F36" s="104">
        <v>8</v>
      </c>
      <c r="G36" s="306">
        <v>0</v>
      </c>
      <c r="H36" s="306">
        <f>'SEDE 1'!H34</f>
        <v>0</v>
      </c>
      <c r="I36" s="23">
        <f>SUM(F36:H36)</f>
        <v>8</v>
      </c>
      <c r="J36" s="93">
        <f t="shared" si="10"/>
        <v>14</v>
      </c>
      <c r="K36" s="104">
        <v>12</v>
      </c>
      <c r="L36" s="104">
        <v>9</v>
      </c>
      <c r="M36" s="104">
        <v>0</v>
      </c>
      <c r="N36" s="283">
        <v>0</v>
      </c>
      <c r="O36" s="277">
        <v>0</v>
      </c>
      <c r="P36" s="104">
        <v>1</v>
      </c>
      <c r="Q36" s="20">
        <v>0</v>
      </c>
      <c r="R36" s="307">
        <v>0</v>
      </c>
      <c r="S36" s="310">
        <f t="shared" si="13"/>
        <v>14</v>
      </c>
      <c r="T36" s="62"/>
    </row>
    <row r="37" spans="1:20" s="26" customFormat="1" ht="12.75">
      <c r="A37" s="115" t="s">
        <v>123</v>
      </c>
      <c r="B37" s="20">
        <v>0</v>
      </c>
      <c r="C37" s="277">
        <v>0</v>
      </c>
      <c r="D37" s="104">
        <v>1</v>
      </c>
      <c r="E37" s="106">
        <f t="shared" si="14"/>
        <v>1</v>
      </c>
      <c r="F37" s="104">
        <v>0</v>
      </c>
      <c r="G37" s="306">
        <v>0</v>
      </c>
      <c r="H37" s="306">
        <f>'SEDE 1'!H35</f>
        <v>0</v>
      </c>
      <c r="I37" s="23">
        <f>SUM(F37:H37)</f>
        <v>0</v>
      </c>
      <c r="J37" s="93">
        <f t="shared" si="10"/>
        <v>1</v>
      </c>
      <c r="K37" s="104">
        <v>0</v>
      </c>
      <c r="L37" s="104">
        <v>0</v>
      </c>
      <c r="M37" s="104">
        <v>0</v>
      </c>
      <c r="N37" s="283">
        <v>0</v>
      </c>
      <c r="O37" s="277">
        <v>0</v>
      </c>
      <c r="P37" s="104">
        <v>0</v>
      </c>
      <c r="Q37" s="20">
        <v>0</v>
      </c>
      <c r="R37" s="307">
        <v>0</v>
      </c>
      <c r="S37" s="310">
        <f t="shared" si="13"/>
        <v>1</v>
      </c>
      <c r="T37" s="62"/>
    </row>
    <row r="38" spans="1:19" ht="12.75">
      <c r="A38" s="285" t="s">
        <v>10</v>
      </c>
      <c r="B38" s="287">
        <f>SUM(B28:B35)</f>
        <v>389</v>
      </c>
      <c r="C38" s="287">
        <f>SUM(C28:C35)</f>
        <v>462</v>
      </c>
      <c r="D38" s="287">
        <f>SUM(D28:D37)</f>
        <v>408</v>
      </c>
      <c r="E38" s="287">
        <f>SUM(E28:E37)</f>
        <v>1235</v>
      </c>
      <c r="F38" s="287">
        <f>SUM(F28:F37)</f>
        <v>429</v>
      </c>
      <c r="G38" s="287">
        <f>SUM(G28:G37)</f>
        <v>439</v>
      </c>
      <c r="H38" s="287">
        <f>SUM(H28:H35)</f>
        <v>362</v>
      </c>
      <c r="I38" s="287">
        <f>SUM(I28:I37)</f>
        <v>1290</v>
      </c>
      <c r="J38" s="287">
        <f>SUM(J28:J37)</f>
        <v>2525</v>
      </c>
      <c r="K38" s="311">
        <f>SUM(K28:K37)</f>
        <v>454</v>
      </c>
      <c r="L38" s="311">
        <f>SUM(L28:L37)</f>
        <v>459</v>
      </c>
      <c r="M38" s="311">
        <f>SUM(M28:M35)</f>
        <v>478</v>
      </c>
      <c r="N38" s="311">
        <f t="shared" si="11"/>
        <v>1391</v>
      </c>
      <c r="O38" s="285">
        <f>SUM(O28:O35)</f>
        <v>321</v>
      </c>
      <c r="P38" s="285">
        <f>SUM(P28:P37)</f>
        <v>351</v>
      </c>
      <c r="Q38" s="285">
        <f>SUM(Q28:Q35)</f>
        <v>193</v>
      </c>
      <c r="R38" s="285">
        <f>SUM(R28:R35)</f>
        <v>864</v>
      </c>
      <c r="S38" s="311">
        <f>J38+N38+R38</f>
        <v>4780</v>
      </c>
    </row>
    <row r="39" spans="1:19" s="312" customFormat="1" ht="24">
      <c r="A39" s="288" t="s">
        <v>11</v>
      </c>
      <c r="B39" s="304" t="s">
        <v>52</v>
      </c>
      <c r="C39" s="304" t="s">
        <v>51</v>
      </c>
      <c r="D39" s="304" t="s">
        <v>53</v>
      </c>
      <c r="E39" s="289" t="s">
        <v>55</v>
      </c>
      <c r="F39" s="304" t="s">
        <v>0</v>
      </c>
      <c r="G39" s="304" t="s">
        <v>1</v>
      </c>
      <c r="H39" s="304" t="s">
        <v>2</v>
      </c>
      <c r="I39" s="289" t="s">
        <v>57</v>
      </c>
      <c r="J39" s="305" t="s">
        <v>3</v>
      </c>
      <c r="K39" s="304" t="s">
        <v>83</v>
      </c>
      <c r="L39" s="304" t="s">
        <v>87</v>
      </c>
      <c r="M39" s="304" t="s">
        <v>49</v>
      </c>
      <c r="N39" s="289" t="s">
        <v>56</v>
      </c>
      <c r="O39" s="304" t="s">
        <v>58</v>
      </c>
      <c r="P39" s="304" t="s">
        <v>59</v>
      </c>
      <c r="Q39" s="304" t="s">
        <v>60</v>
      </c>
      <c r="R39" s="273" t="s">
        <v>61</v>
      </c>
      <c r="S39" s="305" t="s">
        <v>4</v>
      </c>
    </row>
    <row r="40" spans="1:19" ht="12.75">
      <c r="A40" s="291" t="s">
        <v>12</v>
      </c>
      <c r="B40" s="35">
        <f>'SEDE 1'!B38</f>
        <v>200</v>
      </c>
      <c r="C40" s="35">
        <f>'SEDE 1'!C38</f>
        <v>217</v>
      </c>
      <c r="D40" s="35">
        <f>'SEDE 1'!D38</f>
        <v>218</v>
      </c>
      <c r="E40" s="38">
        <f>SUM(B40:D40)</f>
        <v>635</v>
      </c>
      <c r="F40" s="35">
        <f>'SEDE 1'!F38</f>
        <v>234</v>
      </c>
      <c r="G40" s="35">
        <f>'SEDE 1'!G38</f>
        <v>194</v>
      </c>
      <c r="H40" s="35">
        <f>'SEDE 1'!H38</f>
        <v>184</v>
      </c>
      <c r="I40" s="279">
        <f>SUM(F40:H40)</f>
        <v>612</v>
      </c>
      <c r="J40" s="281">
        <f t="shared" si="10"/>
        <v>1247</v>
      </c>
      <c r="K40" s="296">
        <f>'SEDE 1'!K38</f>
        <v>217</v>
      </c>
      <c r="L40" s="296">
        <f>'SEDE 1'!L38</f>
        <v>213</v>
      </c>
      <c r="M40" s="296">
        <f>'SEDE 1'!M38</f>
        <v>214</v>
      </c>
      <c r="N40" s="314">
        <f>SUM(K40:M40)</f>
        <v>644</v>
      </c>
      <c r="O40" s="294">
        <v>255</v>
      </c>
      <c r="P40" s="45">
        <v>174</v>
      </c>
      <c r="Q40" s="40">
        <v>115</v>
      </c>
      <c r="R40" s="315">
        <f>SUM(O40:Q40)</f>
        <v>544</v>
      </c>
      <c r="S40" s="308">
        <f>J40+N40+R40</f>
        <v>2435</v>
      </c>
    </row>
    <row r="41" spans="1:19" ht="12.75">
      <c r="A41" s="275" t="s">
        <v>13</v>
      </c>
      <c r="B41" s="35">
        <f>'SEDE 1'!B39</f>
        <v>206</v>
      </c>
      <c r="C41" s="35">
        <f>'SEDE 1'!C39</f>
        <v>250</v>
      </c>
      <c r="D41" s="35">
        <f>'SEDE 1'!D39</f>
        <v>214</v>
      </c>
      <c r="E41" s="38">
        <f>SUM(B41:D41)</f>
        <v>670</v>
      </c>
      <c r="F41" s="35">
        <f>'SEDE 1'!F39</f>
        <v>219</v>
      </c>
      <c r="G41" s="35">
        <f>'SEDE 1'!G39</f>
        <v>264</v>
      </c>
      <c r="H41" s="35">
        <f>'SEDE 1'!H39</f>
        <v>221</v>
      </c>
      <c r="I41" s="279">
        <f>SUM(F41:H41)</f>
        <v>704</v>
      </c>
      <c r="J41" s="281">
        <f t="shared" si="10"/>
        <v>1374</v>
      </c>
      <c r="K41" s="296">
        <f>'SEDE 1'!K39</f>
        <v>238</v>
      </c>
      <c r="L41" s="296">
        <v>252</v>
      </c>
      <c r="M41" s="296">
        <f>'SEDE 1'!M39</f>
        <v>264</v>
      </c>
      <c r="N41" s="314">
        <f>SUM(K41:M41)</f>
        <v>754</v>
      </c>
      <c r="O41" s="294">
        <v>243</v>
      </c>
      <c r="P41" s="45">
        <v>179</v>
      </c>
      <c r="Q41" s="40">
        <v>82</v>
      </c>
      <c r="R41" s="315">
        <f>SUM(O41:Q41)</f>
        <v>504</v>
      </c>
      <c r="S41" s="308">
        <f>J41+N41+R41</f>
        <v>2632</v>
      </c>
    </row>
    <row r="42" spans="1:19" ht="12.75">
      <c r="A42" s="115" t="s">
        <v>130</v>
      </c>
      <c r="B42" s="35">
        <f>'SEDE 1'!B40</f>
        <v>1</v>
      </c>
      <c r="C42" s="35">
        <f>'SEDE 1'!C40</f>
        <v>5</v>
      </c>
      <c r="D42" s="35">
        <f>'SEDE 1'!D40</f>
        <v>2</v>
      </c>
      <c r="E42" s="23">
        <f>SUM(B42:D42)</f>
        <v>8</v>
      </c>
      <c r="F42" s="35">
        <f>'SEDE 1'!F40</f>
        <v>3</v>
      </c>
      <c r="G42" s="35">
        <f>'SEDE 1'!G40</f>
        <v>3</v>
      </c>
      <c r="H42" s="35">
        <f>'SEDE 1'!H40</f>
        <v>1</v>
      </c>
      <c r="I42" s="279">
        <f>SUM(F42:H42)</f>
        <v>7</v>
      </c>
      <c r="J42" s="281">
        <f t="shared" si="10"/>
        <v>15</v>
      </c>
      <c r="K42" s="296">
        <f>'SEDE 1'!K40</f>
        <v>1</v>
      </c>
      <c r="L42" s="296">
        <f>'SEDE 1'!L40</f>
        <v>6</v>
      </c>
      <c r="M42" s="296">
        <f>'SEDE 1'!M40</f>
        <v>1</v>
      </c>
      <c r="N42" s="314">
        <f>SUM(K42:M42)</f>
        <v>8</v>
      </c>
      <c r="O42" s="294">
        <v>4</v>
      </c>
      <c r="P42" s="45">
        <v>2</v>
      </c>
      <c r="Q42" s="40">
        <v>4</v>
      </c>
      <c r="R42" s="315">
        <f>SUM(O42:Q42)</f>
        <v>10</v>
      </c>
      <c r="S42" s="308">
        <f>J42+N42+R42</f>
        <v>33</v>
      </c>
    </row>
    <row r="43" spans="1:19" ht="12.75">
      <c r="A43" s="299" t="s">
        <v>65</v>
      </c>
      <c r="B43" s="300">
        <f>B40/B41*100</f>
        <v>97.0873786407767</v>
      </c>
      <c r="C43" s="300">
        <f aca="true" t="shared" si="15" ref="C43:S43">C40/C41*100</f>
        <v>86.8</v>
      </c>
      <c r="D43" s="300">
        <f t="shared" si="15"/>
        <v>101.86915887850468</v>
      </c>
      <c r="E43" s="300">
        <f t="shared" si="15"/>
        <v>94.77611940298507</v>
      </c>
      <c r="F43" s="300">
        <f t="shared" si="15"/>
        <v>106.84931506849315</v>
      </c>
      <c r="G43" s="300">
        <f t="shared" si="15"/>
        <v>73.48484848484848</v>
      </c>
      <c r="H43" s="300">
        <f t="shared" si="15"/>
        <v>83.2579185520362</v>
      </c>
      <c r="I43" s="300">
        <f t="shared" si="15"/>
        <v>86.93181818181817</v>
      </c>
      <c r="J43" s="300">
        <f t="shared" si="10"/>
        <v>181.70793758480323</v>
      </c>
      <c r="K43" s="300">
        <f t="shared" si="15"/>
        <v>91.17647058823529</v>
      </c>
      <c r="L43" s="300">
        <f>L40/L41*100</f>
        <v>84.52380952380952</v>
      </c>
      <c r="M43" s="300">
        <f t="shared" si="15"/>
        <v>81.06060606060606</v>
      </c>
      <c r="N43" s="300">
        <f t="shared" si="15"/>
        <v>85.41114058355438</v>
      </c>
      <c r="O43" s="300">
        <f t="shared" si="15"/>
        <v>104.93827160493827</v>
      </c>
      <c r="P43" s="300">
        <f t="shared" si="15"/>
        <v>97.20670391061452</v>
      </c>
      <c r="Q43" s="300">
        <f t="shared" si="15"/>
        <v>140.2439024390244</v>
      </c>
      <c r="R43" s="300">
        <f t="shared" si="15"/>
        <v>107.93650793650794</v>
      </c>
      <c r="S43" s="301">
        <f t="shared" si="15"/>
        <v>92.51519756838906</v>
      </c>
    </row>
    <row r="44" spans="1:19" ht="12.75">
      <c r="A44" s="275" t="s">
        <v>14</v>
      </c>
      <c r="B44" s="302">
        <f>B42*100/(B41+B42)</f>
        <v>0.4830917874396135</v>
      </c>
      <c r="C44" s="302">
        <f aca="true" t="shared" si="16" ref="C44:R44">C42*100/(C41+C42)</f>
        <v>1.9607843137254901</v>
      </c>
      <c r="D44" s="302">
        <f t="shared" si="16"/>
        <v>0.9259259259259259</v>
      </c>
      <c r="E44" s="302">
        <f t="shared" si="16"/>
        <v>1.1799410029498525</v>
      </c>
      <c r="F44" s="302">
        <f t="shared" si="16"/>
        <v>1.3513513513513513</v>
      </c>
      <c r="G44" s="302">
        <f t="shared" si="16"/>
        <v>1.1235955056179776</v>
      </c>
      <c r="H44" s="302">
        <f t="shared" si="16"/>
        <v>0.45045045045045046</v>
      </c>
      <c r="I44" s="302">
        <f t="shared" si="16"/>
        <v>0.9845288326300985</v>
      </c>
      <c r="J44" s="302">
        <f t="shared" si="16"/>
        <v>1.079913606911447</v>
      </c>
      <c r="K44" s="302">
        <f t="shared" si="16"/>
        <v>0.41841004184100417</v>
      </c>
      <c r="L44" s="302">
        <f t="shared" si="16"/>
        <v>2.3255813953488373</v>
      </c>
      <c r="M44" s="302">
        <f t="shared" si="16"/>
        <v>0.37735849056603776</v>
      </c>
      <c r="N44" s="302">
        <f t="shared" si="16"/>
        <v>1.0498687664041995</v>
      </c>
      <c r="O44" s="302">
        <f t="shared" si="16"/>
        <v>1.6194331983805668</v>
      </c>
      <c r="P44" s="302">
        <f t="shared" si="16"/>
        <v>1.1049723756906078</v>
      </c>
      <c r="Q44" s="302">
        <f t="shared" si="16"/>
        <v>4.651162790697675</v>
      </c>
      <c r="R44" s="302">
        <f t="shared" si="16"/>
        <v>1.9455252918287937</v>
      </c>
      <c r="S44" s="316">
        <f>S42*100/S41</f>
        <v>1.2537993920972645</v>
      </c>
    </row>
    <row r="45" spans="1:19" s="312" customFormat="1" ht="21.75" customHeight="1">
      <c r="A45" s="272" t="s">
        <v>81</v>
      </c>
      <c r="B45" s="304" t="s">
        <v>52</v>
      </c>
      <c r="C45" s="304" t="s">
        <v>51</v>
      </c>
      <c r="D45" s="304" t="s">
        <v>53</v>
      </c>
      <c r="E45" s="289" t="s">
        <v>55</v>
      </c>
      <c r="F45" s="304" t="s">
        <v>0</v>
      </c>
      <c r="G45" s="304" t="s">
        <v>1</v>
      </c>
      <c r="H45" s="304" t="s">
        <v>2</v>
      </c>
      <c r="I45" s="289" t="s">
        <v>57</v>
      </c>
      <c r="J45" s="305" t="s">
        <v>3</v>
      </c>
      <c r="K45" s="304" t="s">
        <v>54</v>
      </c>
      <c r="L45" s="304" t="s">
        <v>87</v>
      </c>
      <c r="M45" s="304" t="s">
        <v>49</v>
      </c>
      <c r="N45" s="289" t="s">
        <v>56</v>
      </c>
      <c r="O45" s="272" t="s">
        <v>58</v>
      </c>
      <c r="P45" s="272" t="s">
        <v>59</v>
      </c>
      <c r="Q45" s="272" t="s">
        <v>60</v>
      </c>
      <c r="R45" s="273" t="s">
        <v>61</v>
      </c>
      <c r="S45" s="305" t="s">
        <v>4</v>
      </c>
    </row>
    <row r="46" spans="1:19" s="318" customFormat="1" ht="12.75">
      <c r="A46" s="317" t="s">
        <v>74</v>
      </c>
      <c r="B46" s="306">
        <v>0</v>
      </c>
      <c r="C46" s="306">
        <v>0</v>
      </c>
      <c r="D46" s="306">
        <v>0</v>
      </c>
      <c r="E46" s="283">
        <f>SUM(B46:D46)</f>
        <v>0</v>
      </c>
      <c r="F46" s="306">
        <v>0</v>
      </c>
      <c r="G46" s="306">
        <v>0</v>
      </c>
      <c r="H46" s="306">
        <v>0</v>
      </c>
      <c r="I46" s="279">
        <f>SUM(F46:H46)</f>
        <v>0</v>
      </c>
      <c r="J46" s="281">
        <f>E46+I46</f>
        <v>0</v>
      </c>
      <c r="K46" s="306">
        <v>0</v>
      </c>
      <c r="L46" s="306">
        <v>0</v>
      </c>
      <c r="M46" s="306">
        <v>0</v>
      </c>
      <c r="N46" s="284">
        <f>SUM(K46:M46)</f>
        <v>0</v>
      </c>
      <c r="O46" s="277">
        <v>0</v>
      </c>
      <c r="P46" s="277">
        <v>0</v>
      </c>
      <c r="Q46" s="277">
        <v>0</v>
      </c>
      <c r="R46" s="307">
        <f>SUM(O46:Q46)</f>
        <v>0</v>
      </c>
      <c r="S46" s="282">
        <f>J46+N46+R46</f>
        <v>0</v>
      </c>
    </row>
    <row r="47" spans="1:19" s="318" customFormat="1" ht="12.75">
      <c r="A47" s="317" t="s">
        <v>75</v>
      </c>
      <c r="B47" s="306">
        <v>0</v>
      </c>
      <c r="C47" s="306">
        <v>0</v>
      </c>
      <c r="D47" s="306">
        <v>0</v>
      </c>
      <c r="E47" s="283">
        <f>SUM(B47:D47)</f>
        <v>0</v>
      </c>
      <c r="F47" s="306">
        <v>0</v>
      </c>
      <c r="G47" s="306">
        <v>0</v>
      </c>
      <c r="H47" s="306">
        <v>0</v>
      </c>
      <c r="I47" s="284">
        <f>SUM(F47:H47)</f>
        <v>0</v>
      </c>
      <c r="J47" s="281">
        <f>E47+I47</f>
        <v>0</v>
      </c>
      <c r="K47" s="306">
        <v>0</v>
      </c>
      <c r="L47" s="306">
        <v>0</v>
      </c>
      <c r="M47" s="306">
        <v>0</v>
      </c>
      <c r="N47" s="279">
        <f>SUM(K47:M47)</f>
        <v>0</v>
      </c>
      <c r="O47" s="309">
        <v>0</v>
      </c>
      <c r="P47" s="309">
        <v>0</v>
      </c>
      <c r="Q47" s="309">
        <v>0</v>
      </c>
      <c r="R47" s="307">
        <f>SUM(O47:Q47)</f>
        <v>0</v>
      </c>
      <c r="S47" s="282">
        <f>J47+N47+R47</f>
        <v>0</v>
      </c>
    </row>
    <row r="48" spans="1:33" s="275" customFormat="1" ht="12.75">
      <c r="A48" s="319" t="s">
        <v>76</v>
      </c>
      <c r="B48" s="306">
        <v>0</v>
      </c>
      <c r="C48" s="277">
        <v>0</v>
      </c>
      <c r="D48" s="277">
        <v>0</v>
      </c>
      <c r="E48" s="279">
        <f>SUM(B48:D48)</f>
        <v>0</v>
      </c>
      <c r="F48" s="277">
        <v>0</v>
      </c>
      <c r="G48" s="277">
        <v>0</v>
      </c>
      <c r="H48" s="277">
        <v>0</v>
      </c>
      <c r="I48" s="279">
        <f>SUM(F48:H48)</f>
        <v>0</v>
      </c>
      <c r="J48" s="281">
        <f>E48+I48</f>
        <v>0</v>
      </c>
      <c r="K48" s="277">
        <v>1</v>
      </c>
      <c r="L48" s="277">
        <v>0</v>
      </c>
      <c r="M48" s="277">
        <v>0</v>
      </c>
      <c r="N48" s="279">
        <f>SUM(K48:M48)</f>
        <v>1</v>
      </c>
      <c r="O48" s="277">
        <v>0</v>
      </c>
      <c r="P48" s="277">
        <v>0</v>
      </c>
      <c r="Q48" s="277">
        <v>1</v>
      </c>
      <c r="R48" s="320">
        <f>SUM(O48:Q48)</f>
        <v>1</v>
      </c>
      <c r="S48" s="282">
        <f>J48+N48+R48</f>
        <v>2</v>
      </c>
      <c r="T48" s="318"/>
      <c r="U48" s="318"/>
      <c r="V48" s="318"/>
      <c r="W48" s="318"/>
      <c r="X48" s="318"/>
      <c r="Y48" s="318"/>
      <c r="Z48" s="318"/>
      <c r="AA48" s="318"/>
      <c r="AB48" s="318"/>
      <c r="AC48" s="318"/>
      <c r="AD48" s="318"/>
      <c r="AE48" s="318"/>
      <c r="AF48" s="318"/>
      <c r="AG48" s="318"/>
    </row>
    <row r="49" spans="1:19" s="312" customFormat="1" ht="24">
      <c r="A49" s="321" t="s">
        <v>15</v>
      </c>
      <c r="B49" s="272" t="s">
        <v>52</v>
      </c>
      <c r="C49" s="272" t="s">
        <v>51</v>
      </c>
      <c r="D49" s="272" t="s">
        <v>53</v>
      </c>
      <c r="E49" s="273" t="s">
        <v>55</v>
      </c>
      <c r="F49" s="272" t="s">
        <v>62</v>
      </c>
      <c r="G49" s="272" t="s">
        <v>63</v>
      </c>
      <c r="H49" s="272" t="s">
        <v>64</v>
      </c>
      <c r="I49" s="273" t="s">
        <v>57</v>
      </c>
      <c r="J49" s="305" t="s">
        <v>3</v>
      </c>
      <c r="K49" s="272" t="s">
        <v>83</v>
      </c>
      <c r="L49" s="272" t="s">
        <v>87</v>
      </c>
      <c r="M49" s="272" t="s">
        <v>49</v>
      </c>
      <c r="N49" s="289" t="s">
        <v>56</v>
      </c>
      <c r="O49" s="272" t="s">
        <v>58</v>
      </c>
      <c r="P49" s="272" t="s">
        <v>59</v>
      </c>
      <c r="Q49" s="272" t="s">
        <v>60</v>
      </c>
      <c r="R49" s="273" t="s">
        <v>61</v>
      </c>
      <c r="S49" s="274" t="s">
        <v>3</v>
      </c>
    </row>
    <row r="50" spans="1:19" ht="12.75">
      <c r="A50" s="322" t="s">
        <v>16</v>
      </c>
      <c r="B50" s="20">
        <f>'SEDE 1'!B48</f>
        <v>1673</v>
      </c>
      <c r="C50" s="20">
        <f>'SEDE 1'!C48</f>
        <v>1974</v>
      </c>
      <c r="D50" s="20">
        <f>'SEDE 1'!D48</f>
        <v>1892</v>
      </c>
      <c r="E50" s="279">
        <f aca="true" t="shared" si="17" ref="E50:E58">SUM(B50:D50)</f>
        <v>5539</v>
      </c>
      <c r="F50" s="20">
        <f>'SEDE 1'!F48</f>
        <v>1744</v>
      </c>
      <c r="G50" s="324">
        <f>'SEDE 1'!G48</f>
        <v>1851</v>
      </c>
      <c r="H50" s="324">
        <f>'SEDE 1'!H48</f>
        <v>1555</v>
      </c>
      <c r="I50" s="279">
        <f aca="true" t="shared" si="18" ref="I50:I55">SUM(F50:H50)</f>
        <v>5150</v>
      </c>
      <c r="J50" s="281">
        <f>E50+I50</f>
        <v>10689</v>
      </c>
      <c r="K50" s="324">
        <f>'SEDE 1'!K48</f>
        <v>1697</v>
      </c>
      <c r="L50" s="324">
        <f>'SEDE 1'!L48</f>
        <v>1783</v>
      </c>
      <c r="M50" s="324">
        <f>'SEDE 1'!M48</f>
        <v>1803</v>
      </c>
      <c r="N50" s="297">
        <f aca="true" t="shared" si="19" ref="N50:N58">SUM(K50:M50)</f>
        <v>5283</v>
      </c>
      <c r="O50" s="324">
        <f>'SEDE 1'!O48</f>
        <v>1985</v>
      </c>
      <c r="P50" s="324">
        <v>1453</v>
      </c>
      <c r="Q50" s="324">
        <f>'SEDE 1'!Q48</f>
        <v>1174</v>
      </c>
      <c r="R50" s="297">
        <f aca="true" t="shared" si="20" ref="R50:R58">SUM(O50:Q50)</f>
        <v>4612</v>
      </c>
      <c r="S50" s="282">
        <f aca="true" t="shared" si="21" ref="S50:S61">J50+N50+R50</f>
        <v>20584</v>
      </c>
    </row>
    <row r="51" spans="1:19" ht="12.75">
      <c r="A51" s="322" t="s">
        <v>17</v>
      </c>
      <c r="B51" s="20">
        <v>259</v>
      </c>
      <c r="C51" s="20">
        <f>'SEDE 1'!C49</f>
        <v>288</v>
      </c>
      <c r="D51" s="20">
        <f>'SEDE 1'!D49</f>
        <v>278</v>
      </c>
      <c r="E51" s="279">
        <f t="shared" si="17"/>
        <v>825</v>
      </c>
      <c r="F51" s="20">
        <f>'SEDE 1'!F49</f>
        <v>257</v>
      </c>
      <c r="G51" s="324">
        <f>'SEDE 1'!G49</f>
        <v>285</v>
      </c>
      <c r="H51" s="324">
        <f>'SEDE 1'!H49</f>
        <v>246</v>
      </c>
      <c r="I51" s="279">
        <f t="shared" si="18"/>
        <v>788</v>
      </c>
      <c r="J51" s="281">
        <f>E51+I51</f>
        <v>1613</v>
      </c>
      <c r="K51" s="324">
        <f>'SEDE 1'!K49</f>
        <v>233</v>
      </c>
      <c r="L51" s="324">
        <f>'SEDE 1'!L49</f>
        <v>255</v>
      </c>
      <c r="M51" s="324">
        <f>'SEDE 1'!M49</f>
        <v>262</v>
      </c>
      <c r="N51" s="297">
        <f t="shared" si="19"/>
        <v>750</v>
      </c>
      <c r="O51" s="324">
        <f>'SEDE 1'!O49</f>
        <v>315</v>
      </c>
      <c r="P51" s="324">
        <v>207</v>
      </c>
      <c r="Q51" s="324">
        <f>'SEDE 1'!Q49</f>
        <v>92</v>
      </c>
      <c r="R51" s="297">
        <f t="shared" si="20"/>
        <v>614</v>
      </c>
      <c r="S51" s="282">
        <f t="shared" si="21"/>
        <v>2977</v>
      </c>
    </row>
    <row r="52" spans="1:19" ht="12.75">
      <c r="A52" s="322" t="s">
        <v>69</v>
      </c>
      <c r="B52" s="20">
        <f>'SEDE 1'!B50</f>
        <v>126</v>
      </c>
      <c r="C52" s="20">
        <f>'SEDE 1'!C50</f>
        <v>86</v>
      </c>
      <c r="D52" s="20">
        <f>'SEDE 1'!D50</f>
        <v>83</v>
      </c>
      <c r="E52" s="279">
        <f t="shared" si="17"/>
        <v>295</v>
      </c>
      <c r="F52" s="20">
        <f>'SEDE 1'!F50</f>
        <v>99</v>
      </c>
      <c r="G52" s="324">
        <f>'SEDE 1'!G50</f>
        <v>113</v>
      </c>
      <c r="H52" s="324">
        <f>'SEDE 1'!H50</f>
        <v>93</v>
      </c>
      <c r="I52" s="279">
        <f t="shared" si="18"/>
        <v>305</v>
      </c>
      <c r="J52" s="281">
        <f>E52+I52</f>
        <v>600</v>
      </c>
      <c r="K52" s="324">
        <f>'SEDE 1'!K50</f>
        <v>104</v>
      </c>
      <c r="L52" s="324">
        <f>'SEDE 1'!L50</f>
        <v>78</v>
      </c>
      <c r="M52" s="324">
        <f>'SEDE 1'!M50</f>
        <v>65</v>
      </c>
      <c r="N52" s="297">
        <f t="shared" si="19"/>
        <v>247</v>
      </c>
      <c r="O52" s="324">
        <f>'SEDE 1'!O50</f>
        <v>63</v>
      </c>
      <c r="P52" s="324">
        <v>59</v>
      </c>
      <c r="Q52" s="324">
        <f>'SEDE 1'!Q50</f>
        <v>6</v>
      </c>
      <c r="R52" s="297">
        <f t="shared" si="20"/>
        <v>128</v>
      </c>
      <c r="S52" s="282">
        <f t="shared" si="21"/>
        <v>975</v>
      </c>
    </row>
    <row r="53" spans="1:19" ht="12.75">
      <c r="A53" s="322" t="s">
        <v>18</v>
      </c>
      <c r="B53" s="20">
        <v>604</v>
      </c>
      <c r="C53" s="20">
        <f>'SEDE 1'!C51</f>
        <v>329</v>
      </c>
      <c r="D53" s="20">
        <f>'SEDE 1'!D51</f>
        <v>315</v>
      </c>
      <c r="E53" s="279">
        <f t="shared" si="17"/>
        <v>1248</v>
      </c>
      <c r="F53" s="20">
        <f>'SEDE 1'!F51</f>
        <v>610</v>
      </c>
      <c r="G53" s="324">
        <f>'SEDE 1'!G51</f>
        <v>559</v>
      </c>
      <c r="H53" s="324">
        <f>'SEDE 1'!H51</f>
        <v>432</v>
      </c>
      <c r="I53" s="279">
        <f t="shared" si="18"/>
        <v>1601</v>
      </c>
      <c r="J53" s="281">
        <f>E53+I53</f>
        <v>2849</v>
      </c>
      <c r="K53" s="324">
        <f>'SEDE 1'!K51</f>
        <v>589</v>
      </c>
      <c r="L53" s="324">
        <f>'SEDE 1'!L51</f>
        <v>556</v>
      </c>
      <c r="M53" s="324">
        <f>'SEDE 1'!M51</f>
        <v>527</v>
      </c>
      <c r="N53" s="297">
        <f t="shared" si="19"/>
        <v>1672</v>
      </c>
      <c r="O53" s="324">
        <f>'SEDE 1'!O51</f>
        <v>390</v>
      </c>
      <c r="P53" s="324">
        <f>'SEDE 1'!P51</f>
        <v>207</v>
      </c>
      <c r="Q53" s="324">
        <f>'SEDE 1'!Q51</f>
        <v>233</v>
      </c>
      <c r="R53" s="297">
        <f t="shared" si="20"/>
        <v>830</v>
      </c>
      <c r="S53" s="282">
        <f t="shared" si="21"/>
        <v>5351</v>
      </c>
    </row>
    <row r="54" spans="1:19" ht="12.75">
      <c r="A54" s="322" t="s">
        <v>106</v>
      </c>
      <c r="B54" s="20">
        <f>'SEDE 1'!B52</f>
        <v>15</v>
      </c>
      <c r="C54" s="20">
        <f>'SEDE 1'!C52</f>
        <v>2</v>
      </c>
      <c r="D54" s="20">
        <f>'SEDE 1'!D52</f>
        <v>8</v>
      </c>
      <c r="E54" s="279">
        <f>B54+C54+D54</f>
        <v>25</v>
      </c>
      <c r="F54" s="20">
        <f>'SEDE 1'!F52</f>
        <v>19</v>
      </c>
      <c r="G54" s="324">
        <f>'SEDE 1'!G52</f>
        <v>15</v>
      </c>
      <c r="H54" s="324">
        <f>'SEDE 1'!H52</f>
        <v>44</v>
      </c>
      <c r="I54" s="279">
        <f t="shared" si="18"/>
        <v>78</v>
      </c>
      <c r="J54" s="281">
        <f>I54+E54</f>
        <v>103</v>
      </c>
      <c r="K54" s="324">
        <f>'SEDE 1'!K52</f>
        <v>12</v>
      </c>
      <c r="L54" s="324">
        <f>'SEDE 1'!L52</f>
        <v>5</v>
      </c>
      <c r="M54" s="324">
        <f>'SEDE 1'!M52</f>
        <v>8</v>
      </c>
      <c r="N54" s="325">
        <f>SUM(K54:M54)</f>
        <v>25</v>
      </c>
      <c r="O54" s="324">
        <f>'SEDE 1'!O52</f>
        <v>20</v>
      </c>
      <c r="P54" s="324">
        <f>'SEDE 1'!P52</f>
        <v>6</v>
      </c>
      <c r="Q54" s="324">
        <f>'SEDE 1'!Q52</f>
        <v>5</v>
      </c>
      <c r="R54" s="297">
        <f t="shared" si="20"/>
        <v>31</v>
      </c>
      <c r="S54" s="282">
        <f t="shared" si="21"/>
        <v>159</v>
      </c>
    </row>
    <row r="55" spans="1:19" ht="12.75">
      <c r="A55" s="322" t="s">
        <v>105</v>
      </c>
      <c r="B55" s="20">
        <f>'SEDE 1'!B53</f>
        <v>56</v>
      </c>
      <c r="C55" s="20">
        <f>'SEDE 1'!C53</f>
        <v>50</v>
      </c>
      <c r="D55" s="20">
        <f>'SEDE 1'!D53</f>
        <v>43</v>
      </c>
      <c r="E55" s="279">
        <f>B55+C55+D55</f>
        <v>149</v>
      </c>
      <c r="F55" s="20">
        <f>'SEDE 1'!F53</f>
        <v>49</v>
      </c>
      <c r="G55" s="324">
        <f>'SEDE 1'!G53</f>
        <v>56</v>
      </c>
      <c r="H55" s="324">
        <f>'SEDE 1'!H53</f>
        <v>24</v>
      </c>
      <c r="I55" s="279">
        <f t="shared" si="18"/>
        <v>129</v>
      </c>
      <c r="J55" s="281">
        <f>I55+E55</f>
        <v>278</v>
      </c>
      <c r="K55" s="324">
        <f>'SEDE 1'!K53</f>
        <v>59</v>
      </c>
      <c r="L55" s="324">
        <f>'SEDE 1'!L53</f>
        <v>40</v>
      </c>
      <c r="M55" s="324">
        <f>'SEDE 1'!M53</f>
        <v>37</v>
      </c>
      <c r="N55" s="325">
        <f>SUM(K55:M55)</f>
        <v>136</v>
      </c>
      <c r="O55" s="324">
        <f>'SEDE 1'!O53</f>
        <v>50</v>
      </c>
      <c r="P55" s="324">
        <f>'SEDE 1'!P53</f>
        <v>28</v>
      </c>
      <c r="Q55" s="324">
        <f>'SEDE 1'!Q53</f>
        <v>15</v>
      </c>
      <c r="R55" s="297">
        <f t="shared" si="20"/>
        <v>93</v>
      </c>
      <c r="S55" s="282">
        <f t="shared" si="21"/>
        <v>507</v>
      </c>
    </row>
    <row r="56" spans="1:19" ht="12.75">
      <c r="A56" s="322" t="s">
        <v>20</v>
      </c>
      <c r="B56" s="20">
        <f>'SEDE 1'!B54</f>
        <v>60</v>
      </c>
      <c r="C56" s="20">
        <f>'SEDE 1'!C54</f>
        <v>65</v>
      </c>
      <c r="D56" s="20">
        <f>'SEDE 1'!D54</f>
        <v>40</v>
      </c>
      <c r="E56" s="327">
        <f>SUM(B56:D56)</f>
        <v>165</v>
      </c>
      <c r="F56" s="20">
        <f>'SEDE 1'!F54</f>
        <v>56</v>
      </c>
      <c r="G56" s="324">
        <f>'SEDE 1'!G54</f>
        <v>80</v>
      </c>
      <c r="H56" s="324">
        <f>'SEDE 1'!H54</f>
        <v>45</v>
      </c>
      <c r="I56" s="284">
        <f>H56+G56+F56</f>
        <v>181</v>
      </c>
      <c r="J56" s="281">
        <f>I56+E56</f>
        <v>346</v>
      </c>
      <c r="K56" s="324">
        <f>'SEDE 1'!K54</f>
        <v>56</v>
      </c>
      <c r="L56" s="324">
        <f>'SEDE 1'!L54</f>
        <v>66</v>
      </c>
      <c r="M56" s="324">
        <f>'SEDE 1'!M54</f>
        <v>53</v>
      </c>
      <c r="N56" s="297">
        <f>SUM(K56:M56)</f>
        <v>175</v>
      </c>
      <c r="O56" s="324">
        <f>'SEDE 1'!O54</f>
        <v>52</v>
      </c>
      <c r="P56" s="324">
        <f>'SEDE 1'!P54</f>
        <v>28</v>
      </c>
      <c r="Q56" s="324">
        <f>'SEDE 1'!Q54</f>
        <v>3</v>
      </c>
      <c r="R56" s="297">
        <f>SUM(O56:Q56)</f>
        <v>83</v>
      </c>
      <c r="S56" s="282">
        <f>J56+N56+R56</f>
        <v>604</v>
      </c>
    </row>
    <row r="57" spans="1:19" ht="12.75">
      <c r="A57" s="328" t="s">
        <v>4</v>
      </c>
      <c r="B57" s="329">
        <f>SUM(B50:B56)</f>
        <v>2793</v>
      </c>
      <c r="C57" s="330">
        <f>SUM(C50:C56)</f>
        <v>2794</v>
      </c>
      <c r="D57" s="521">
        <f>SUM(D50:D56)</f>
        <v>2659</v>
      </c>
      <c r="E57" s="331">
        <f>SUM(B57:D57)</f>
        <v>8246</v>
      </c>
      <c r="F57" s="332">
        <f>SUM(F50:F56)</f>
        <v>2834</v>
      </c>
      <c r="G57" s="332">
        <f>SUM(G50:G56)</f>
        <v>2959</v>
      </c>
      <c r="H57" s="333">
        <f>SUM(H50:H56)</f>
        <v>2439</v>
      </c>
      <c r="I57" s="333">
        <f>H57+G57+F57</f>
        <v>8232</v>
      </c>
      <c r="J57" s="334">
        <f>SUM(J50:J56)</f>
        <v>16478</v>
      </c>
      <c r="K57" s="334">
        <f>SUM(K50:K56)</f>
        <v>2750</v>
      </c>
      <c r="L57" s="332">
        <f>SUM(L50:L56)</f>
        <v>2783</v>
      </c>
      <c r="M57" s="335">
        <f>SUM(M50:M56)</f>
        <v>2755</v>
      </c>
      <c r="N57" s="421">
        <f>SUM(K57:M57)</f>
        <v>8288</v>
      </c>
      <c r="O57" s="336">
        <f>SUM(O50:O56)</f>
        <v>2875</v>
      </c>
      <c r="P57" s="424">
        <f>SUM(P50:P56)</f>
        <v>1988</v>
      </c>
      <c r="Q57" s="426">
        <f>SUM(Q50:Q56)</f>
        <v>1528</v>
      </c>
      <c r="R57" s="337">
        <f>SUM(O57:Q57)</f>
        <v>6391</v>
      </c>
      <c r="S57" s="337">
        <f>J57+N57+R57</f>
        <v>31157</v>
      </c>
    </row>
    <row r="58" spans="1:19" s="342" customFormat="1" ht="12.75">
      <c r="A58" s="338" t="s">
        <v>19</v>
      </c>
      <c r="B58" s="339">
        <f>'SEDE 1'!B56+SEDE2!B6</f>
        <v>401</v>
      </c>
      <c r="C58" s="339">
        <f>'SEDE 1'!C56+SEDE2!C6</f>
        <v>460</v>
      </c>
      <c r="D58" s="339">
        <f>'SEDE 1'!D56+SEDE2!D6</f>
        <v>508</v>
      </c>
      <c r="E58" s="282">
        <f t="shared" si="17"/>
        <v>1369</v>
      </c>
      <c r="F58" s="340">
        <f>'SEDE 1'!F56+SEDE2!F6</f>
        <v>496</v>
      </c>
      <c r="G58" s="340">
        <f>'SEDE 1'!G56+SEDE2!G6</f>
        <v>467</v>
      </c>
      <c r="H58" s="340">
        <f>'SEDE 1'!H56+SEDE2!H6</f>
        <v>535</v>
      </c>
      <c r="I58" s="282">
        <f>SUM(F58:H58)</f>
        <v>1498</v>
      </c>
      <c r="J58" s="281">
        <f>I58+E58</f>
        <v>2867</v>
      </c>
      <c r="K58" s="340">
        <f>'SEDE 1'!K56+SEDE2!K6</f>
        <v>601</v>
      </c>
      <c r="L58" s="340">
        <f>'SEDE 1'!L56+SEDE2!L6</f>
        <v>471</v>
      </c>
      <c r="M58" s="340">
        <f>'SEDE 1'!M56+SEDE2!M6</f>
        <v>457</v>
      </c>
      <c r="N58" s="341">
        <f t="shared" si="19"/>
        <v>1529</v>
      </c>
      <c r="O58" s="340">
        <f>'SEDE 1'!O56+SEDE2!O6</f>
        <v>546</v>
      </c>
      <c r="P58" s="340">
        <f>'SEDE 1'!P56+SEDE2!P6</f>
        <v>365</v>
      </c>
      <c r="Q58" s="340">
        <f>'SEDE 1'!Q56+SEDE2!Q6</f>
        <v>276</v>
      </c>
      <c r="R58" s="341">
        <f t="shared" si="20"/>
        <v>1187</v>
      </c>
      <c r="S58" s="282">
        <f t="shared" si="21"/>
        <v>5583</v>
      </c>
    </row>
    <row r="59" spans="1:19" ht="30">
      <c r="A59" s="343" t="s">
        <v>21</v>
      </c>
      <c r="B59" s="508" t="s">
        <v>52</v>
      </c>
      <c r="C59" s="508" t="s">
        <v>51</v>
      </c>
      <c r="D59" s="508" t="s">
        <v>53</v>
      </c>
      <c r="E59" s="509" t="s">
        <v>55</v>
      </c>
      <c r="F59" s="508" t="s">
        <v>62</v>
      </c>
      <c r="G59" s="508" t="s">
        <v>63</v>
      </c>
      <c r="H59" s="508" t="s">
        <v>64</v>
      </c>
      <c r="I59" s="509" t="s">
        <v>57</v>
      </c>
      <c r="J59" s="510" t="s">
        <v>3</v>
      </c>
      <c r="K59" s="508" t="s">
        <v>83</v>
      </c>
      <c r="L59" s="511" t="s">
        <v>87</v>
      </c>
      <c r="M59" s="511" t="s">
        <v>90</v>
      </c>
      <c r="N59" s="512" t="s">
        <v>56</v>
      </c>
      <c r="O59" s="508" t="s">
        <v>58</v>
      </c>
      <c r="P59" s="508" t="s">
        <v>59</v>
      </c>
      <c r="Q59" s="508" t="s">
        <v>60</v>
      </c>
      <c r="R59" s="509" t="s">
        <v>61</v>
      </c>
      <c r="S59" s="510" t="s">
        <v>84</v>
      </c>
    </row>
    <row r="60" spans="1:19" ht="12.75">
      <c r="A60" s="322" t="s">
        <v>22</v>
      </c>
      <c r="B60" s="276">
        <f>'SEDE 1'!B58+SEDE2!B8</f>
        <v>19934</v>
      </c>
      <c r="C60" s="276">
        <f>'SEDE 1'!C58+SEDE2!C8</f>
        <v>16519</v>
      </c>
      <c r="D60" s="276">
        <f>'SEDE 1'!D58+SEDE2!D8</f>
        <v>19269</v>
      </c>
      <c r="E60" s="279">
        <f>SUM(B60:D60)</f>
        <v>55722</v>
      </c>
      <c r="F60" s="324">
        <f>'SEDE 1'!F58+SEDE2!F8</f>
        <v>16397</v>
      </c>
      <c r="G60" s="324">
        <f>'SEDE 1'!G58+SEDE2!G8</f>
        <v>16051</v>
      </c>
      <c r="H60" s="324">
        <f>'SEDE 1'!H58+SEDE2!H8</f>
        <v>17430</v>
      </c>
      <c r="I60" s="279">
        <f>SUM(F60:H60)</f>
        <v>49878</v>
      </c>
      <c r="J60" s="281">
        <f>E60+I60</f>
        <v>105600</v>
      </c>
      <c r="K60" s="324">
        <f>'SEDE 1'!K58+SEDE2!K8</f>
        <v>14378</v>
      </c>
      <c r="L60" s="324">
        <f>'SEDE 1'!L58+SEDE2!L8</f>
        <v>14887</v>
      </c>
      <c r="M60" s="324">
        <f>'SEDE 1'!M58+SEDE2!M8</f>
        <v>14107</v>
      </c>
      <c r="N60" s="297">
        <f>SUM(K60:M60)</f>
        <v>43372</v>
      </c>
      <c r="O60" s="324">
        <f>'SEDE 1'!O58+SEDE2!O8</f>
        <v>16077</v>
      </c>
      <c r="P60" s="324">
        <f>'SEDE 1'!P58+SEDE2!P8</f>
        <v>13552</v>
      </c>
      <c r="Q60" s="324">
        <f>'SEDE 1'!Q58+SEDE2!Q8</f>
        <v>7794</v>
      </c>
      <c r="R60" s="297">
        <f>SUM(O60:Q60)</f>
        <v>37423</v>
      </c>
      <c r="S60" s="282">
        <f t="shared" si="21"/>
        <v>186395</v>
      </c>
    </row>
    <row r="61" spans="1:19" ht="12.75">
      <c r="A61" s="344" t="s">
        <v>23</v>
      </c>
      <c r="B61" s="287">
        <f>'SEDE 1'!B59+SEDE2!B9</f>
        <v>15554</v>
      </c>
      <c r="C61" s="287">
        <f>'SEDE 1'!C59+SEDE2!C9</f>
        <v>14215</v>
      </c>
      <c r="D61" s="287">
        <f>'SEDE 1'!D59+SEDE2!D9</f>
        <v>15093</v>
      </c>
      <c r="E61" s="287">
        <f>SUM(B61:D61)</f>
        <v>44862</v>
      </c>
      <c r="F61" s="287">
        <f>'SEDE 1'!F59+SEDE2!F9</f>
        <v>15163</v>
      </c>
      <c r="G61" s="287">
        <f>'SEDE 1'!G59+SEDE2!G9</f>
        <v>15441</v>
      </c>
      <c r="H61" s="287">
        <f>'SEDE 1'!H59+SEDE2!H9</f>
        <v>15363</v>
      </c>
      <c r="I61" s="287">
        <f>SUM(F61:H61)</f>
        <v>45967</v>
      </c>
      <c r="J61" s="345">
        <f>E61+I61</f>
        <v>90829</v>
      </c>
      <c r="K61" s="287">
        <f>'SEDE 1'!K59+SEDE2!K9</f>
        <v>13064</v>
      </c>
      <c r="L61" s="287">
        <f>'SEDE 1'!L59+SEDE2!L9</f>
        <v>13063</v>
      </c>
      <c r="M61" s="287">
        <f>'SEDE 1'!M59+SEDE2!M9</f>
        <v>12029</v>
      </c>
      <c r="N61" s="346">
        <f>SUM(K61:M61)</f>
        <v>38156</v>
      </c>
      <c r="O61" s="346">
        <f>'SEDE 1'!O59+SEDE2!O9</f>
        <v>14233</v>
      </c>
      <c r="P61" s="346">
        <f>'SEDE 1'!P59+SEDE2!P9</f>
        <v>12052</v>
      </c>
      <c r="Q61" s="346">
        <f>'SEDE 1'!Q59+SEDE2!Q9</f>
        <v>6872</v>
      </c>
      <c r="R61" s="346">
        <f>SUM(O61:Q61)</f>
        <v>33157</v>
      </c>
      <c r="S61" s="282">
        <f t="shared" si="21"/>
        <v>162142</v>
      </c>
    </row>
    <row r="62" spans="1:19" ht="30">
      <c r="A62" s="347" t="s">
        <v>24</v>
      </c>
      <c r="B62" s="508" t="s">
        <v>52</v>
      </c>
      <c r="C62" s="508" t="s">
        <v>51</v>
      </c>
      <c r="D62" s="508" t="s">
        <v>53</v>
      </c>
      <c r="E62" s="509" t="s">
        <v>55</v>
      </c>
      <c r="F62" s="513" t="s">
        <v>0</v>
      </c>
      <c r="G62" s="513" t="s">
        <v>1</v>
      </c>
      <c r="H62" s="508" t="s">
        <v>64</v>
      </c>
      <c r="I62" s="509" t="s">
        <v>57</v>
      </c>
      <c r="J62" s="510" t="s">
        <v>3</v>
      </c>
      <c r="K62" s="508" t="s">
        <v>83</v>
      </c>
      <c r="L62" s="514" t="s">
        <v>87</v>
      </c>
      <c r="M62" s="514" t="s">
        <v>90</v>
      </c>
      <c r="N62" s="512" t="s">
        <v>56</v>
      </c>
      <c r="O62" s="508" t="s">
        <v>58</v>
      </c>
      <c r="P62" s="508" t="s">
        <v>59</v>
      </c>
      <c r="Q62" s="508" t="s">
        <v>60</v>
      </c>
      <c r="R62" s="509" t="s">
        <v>61</v>
      </c>
      <c r="S62" s="510" t="s">
        <v>4</v>
      </c>
    </row>
    <row r="63" spans="1:256" ht="12.75">
      <c r="A63" s="348" t="s">
        <v>25</v>
      </c>
      <c r="B63" s="35">
        <f>'SEDE 1'!B61+SEDE2!B11</f>
        <v>2289</v>
      </c>
      <c r="C63" s="35">
        <f>'SEDE 1'!C61+SEDE2!C11</f>
        <v>2076</v>
      </c>
      <c r="D63" s="35">
        <f>'SEDE 1'!D61+SEDE2!D11</f>
        <v>2709</v>
      </c>
      <c r="E63" s="279">
        <f>D63+C63+B63</f>
        <v>7074</v>
      </c>
      <c r="F63" s="35">
        <f>'SEDE 1'!F61+SEDE2!F11</f>
        <v>2386</v>
      </c>
      <c r="G63" s="35">
        <f>'SEDE 1'!G61+SEDE2!G11</f>
        <v>2447</v>
      </c>
      <c r="H63" s="35">
        <f>'SEDE 1'!H61+SEDE2!H11</f>
        <v>2069</v>
      </c>
      <c r="I63" s="279">
        <f>H63+G63+F63</f>
        <v>6902</v>
      </c>
      <c r="J63" s="279">
        <f>I63+E63</f>
        <v>13976</v>
      </c>
      <c r="K63" s="35">
        <f>'SEDE 1'!K61+SEDE2!K11</f>
        <v>2400</v>
      </c>
      <c r="L63" s="35">
        <f>'SEDE 1'!L61+SEDE2!L11</f>
        <v>2885</v>
      </c>
      <c r="M63" s="35">
        <f>'SEDE 1'!M61+SEDE2!M11</f>
        <v>2723</v>
      </c>
      <c r="N63" s="279">
        <f>M63+L63+K63</f>
        <v>8008</v>
      </c>
      <c r="O63" s="35">
        <f>'SEDE 1'!O61+SEDE2!O11</f>
        <v>2906</v>
      </c>
      <c r="P63" s="35">
        <f>'SEDE 1'!P61+SEDE2!P11</f>
        <v>2592</v>
      </c>
      <c r="Q63" s="35">
        <f>'SEDE 1'!Q61+SEDE2!Q11</f>
        <v>1932</v>
      </c>
      <c r="R63" s="279">
        <f>Q63+P63+O63</f>
        <v>7430</v>
      </c>
      <c r="S63" s="282">
        <f>J63+N63+R63</f>
        <v>29414</v>
      </c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9"/>
      <c r="AR63" s="349"/>
      <c r="AS63" s="349"/>
      <c r="AT63" s="349"/>
      <c r="AU63" s="349"/>
      <c r="AV63" s="349"/>
      <c r="AW63" s="349"/>
      <c r="AX63" s="349"/>
      <c r="AY63" s="349"/>
      <c r="AZ63" s="349"/>
      <c r="BA63" s="349"/>
      <c r="BB63" s="349"/>
      <c r="BC63" s="349"/>
      <c r="BD63" s="349"/>
      <c r="BE63" s="349"/>
      <c r="BF63" s="349"/>
      <c r="BG63" s="349"/>
      <c r="BH63" s="349"/>
      <c r="BI63" s="349"/>
      <c r="BJ63" s="349"/>
      <c r="BK63" s="349"/>
      <c r="BL63" s="349"/>
      <c r="BM63" s="349"/>
      <c r="BN63" s="349"/>
      <c r="BO63" s="349"/>
      <c r="BP63" s="349"/>
      <c r="BQ63" s="349"/>
      <c r="BR63" s="349"/>
      <c r="BS63" s="349"/>
      <c r="BT63" s="349"/>
      <c r="BU63" s="349"/>
      <c r="BV63" s="349"/>
      <c r="BW63" s="349"/>
      <c r="BX63" s="349"/>
      <c r="BY63" s="349"/>
      <c r="BZ63" s="349"/>
      <c r="CA63" s="349"/>
      <c r="CB63" s="349"/>
      <c r="CC63" s="349"/>
      <c r="CD63" s="349"/>
      <c r="CE63" s="349"/>
      <c r="CF63" s="349"/>
      <c r="CG63" s="349"/>
      <c r="CH63" s="349"/>
      <c r="CI63" s="349"/>
      <c r="CJ63" s="349"/>
      <c r="CK63" s="349"/>
      <c r="CL63" s="349"/>
      <c r="CM63" s="349"/>
      <c r="CN63" s="349"/>
      <c r="CO63" s="349"/>
      <c r="CP63" s="349"/>
      <c r="CQ63" s="349"/>
      <c r="CR63" s="349"/>
      <c r="CS63" s="349"/>
      <c r="CT63" s="349">
        <v>0</v>
      </c>
      <c r="CU63" s="349">
        <v>0</v>
      </c>
      <c r="CV63" s="349">
        <v>0</v>
      </c>
      <c r="CW63" s="349">
        <v>0</v>
      </c>
      <c r="CX63" s="349">
        <v>0</v>
      </c>
      <c r="CY63" s="349">
        <v>0</v>
      </c>
      <c r="CZ63" s="349">
        <v>0</v>
      </c>
      <c r="DA63" s="349">
        <v>0</v>
      </c>
      <c r="DB63" s="349">
        <v>0</v>
      </c>
      <c r="DC63" s="349">
        <v>0</v>
      </c>
      <c r="DD63" s="349">
        <v>0</v>
      </c>
      <c r="DE63" s="349">
        <v>0</v>
      </c>
      <c r="DF63" s="349">
        <v>0</v>
      </c>
      <c r="DG63" s="349">
        <v>0</v>
      </c>
      <c r="DH63" s="349">
        <v>0</v>
      </c>
      <c r="DI63" s="349">
        <v>0</v>
      </c>
      <c r="DJ63" s="349">
        <v>0</v>
      </c>
      <c r="DK63" s="349">
        <v>0</v>
      </c>
      <c r="DL63" s="349">
        <v>0</v>
      </c>
      <c r="DM63" s="349">
        <v>0</v>
      </c>
      <c r="DN63" s="349">
        <v>0</v>
      </c>
      <c r="DO63" s="349">
        <v>0</v>
      </c>
      <c r="DP63" s="349">
        <v>0</v>
      </c>
      <c r="DQ63" s="349">
        <v>0</v>
      </c>
      <c r="DR63" s="349">
        <v>0</v>
      </c>
      <c r="DS63" s="349">
        <v>0</v>
      </c>
      <c r="DT63" s="349">
        <v>0</v>
      </c>
      <c r="DU63" s="349">
        <v>0</v>
      </c>
      <c r="DV63" s="349">
        <v>0</v>
      </c>
      <c r="DW63" s="349">
        <v>0</v>
      </c>
      <c r="DX63" s="349">
        <v>0</v>
      </c>
      <c r="DY63" s="349">
        <v>0</v>
      </c>
      <c r="DZ63" s="349">
        <v>0</v>
      </c>
      <c r="EA63" s="349">
        <v>0</v>
      </c>
      <c r="EB63" s="349">
        <v>0</v>
      </c>
      <c r="EC63" s="349">
        <v>0</v>
      </c>
      <c r="ED63" s="349">
        <v>0</v>
      </c>
      <c r="EE63" s="349">
        <v>0</v>
      </c>
      <c r="EF63" s="349">
        <v>0</v>
      </c>
      <c r="EG63" s="349">
        <v>0</v>
      </c>
      <c r="EH63" s="349">
        <v>0</v>
      </c>
      <c r="EI63" s="349">
        <v>0</v>
      </c>
      <c r="EJ63" s="349">
        <v>0</v>
      </c>
      <c r="EK63" s="349">
        <v>0</v>
      </c>
      <c r="EL63" s="349">
        <v>0</v>
      </c>
      <c r="EM63" s="349">
        <v>0</v>
      </c>
      <c r="EN63" s="349">
        <v>0</v>
      </c>
      <c r="EO63" s="349">
        <v>0</v>
      </c>
      <c r="EP63" s="349">
        <v>0</v>
      </c>
      <c r="EQ63" s="349">
        <v>0</v>
      </c>
      <c r="ER63" s="349">
        <v>0</v>
      </c>
      <c r="ES63" s="349">
        <v>0</v>
      </c>
      <c r="ET63" s="349">
        <v>0</v>
      </c>
      <c r="EU63" s="349">
        <v>0</v>
      </c>
      <c r="EV63" s="349">
        <v>0</v>
      </c>
      <c r="EW63" s="349">
        <v>0</v>
      </c>
      <c r="EX63" s="349">
        <v>0</v>
      </c>
      <c r="EY63" s="349">
        <v>0</v>
      </c>
      <c r="EZ63" s="349">
        <v>0</v>
      </c>
      <c r="FA63" s="349">
        <v>0</v>
      </c>
      <c r="FB63" s="349">
        <v>0</v>
      </c>
      <c r="FC63" s="349">
        <v>0</v>
      </c>
      <c r="FD63" s="349">
        <v>0</v>
      </c>
      <c r="FE63" s="349">
        <v>0</v>
      </c>
      <c r="FF63" s="349">
        <v>0</v>
      </c>
      <c r="FG63" s="349">
        <v>0</v>
      </c>
      <c r="FH63" s="349">
        <v>0</v>
      </c>
      <c r="FI63" s="349">
        <v>0</v>
      </c>
      <c r="FJ63" s="349">
        <v>0</v>
      </c>
      <c r="FK63" s="349">
        <v>0</v>
      </c>
      <c r="FL63" s="349">
        <v>0</v>
      </c>
      <c r="FM63" s="349">
        <v>0</v>
      </c>
      <c r="FN63" s="349">
        <v>0</v>
      </c>
      <c r="FO63" s="349">
        <v>0</v>
      </c>
      <c r="FP63" s="349">
        <v>0</v>
      </c>
      <c r="FQ63" s="349">
        <v>0</v>
      </c>
      <c r="FR63" s="349">
        <v>0</v>
      </c>
      <c r="FS63" s="349">
        <v>0</v>
      </c>
      <c r="FT63" s="349">
        <v>0</v>
      </c>
      <c r="FU63" s="349">
        <v>0</v>
      </c>
      <c r="FV63" s="349">
        <v>0</v>
      </c>
      <c r="FW63" s="349">
        <v>0</v>
      </c>
      <c r="FX63" s="349">
        <v>0</v>
      </c>
      <c r="FY63" s="349">
        <v>0</v>
      </c>
      <c r="FZ63" s="349">
        <v>0</v>
      </c>
      <c r="GA63" s="349">
        <v>0</v>
      </c>
      <c r="GB63" s="349">
        <v>0</v>
      </c>
      <c r="GC63" s="349">
        <v>0</v>
      </c>
      <c r="GD63" s="349">
        <v>0</v>
      </c>
      <c r="GE63" s="349">
        <v>0</v>
      </c>
      <c r="GF63" s="349">
        <v>0</v>
      </c>
      <c r="GG63" s="349">
        <v>0</v>
      </c>
      <c r="GH63" s="349">
        <v>0</v>
      </c>
      <c r="GI63" s="349">
        <v>0</v>
      </c>
      <c r="GJ63" s="349">
        <v>0</v>
      </c>
      <c r="GK63" s="349">
        <v>0</v>
      </c>
      <c r="GL63" s="349">
        <v>0</v>
      </c>
      <c r="GM63" s="349">
        <v>0</v>
      </c>
      <c r="GN63" s="349">
        <v>0</v>
      </c>
      <c r="GO63" s="349">
        <v>0</v>
      </c>
      <c r="GP63" s="349">
        <v>0</v>
      </c>
      <c r="GQ63" s="349">
        <v>0</v>
      </c>
      <c r="GR63" s="349">
        <v>0</v>
      </c>
      <c r="GS63" s="349">
        <v>0</v>
      </c>
      <c r="GT63" s="349">
        <v>0</v>
      </c>
      <c r="GU63" s="349">
        <v>0</v>
      </c>
      <c r="GV63" s="349">
        <v>0</v>
      </c>
      <c r="GW63" s="349">
        <v>0</v>
      </c>
      <c r="GX63" s="349">
        <v>0</v>
      </c>
      <c r="GY63" s="349">
        <v>0</v>
      </c>
      <c r="GZ63" s="349">
        <v>0</v>
      </c>
      <c r="HA63" s="349">
        <v>0</v>
      </c>
      <c r="HB63" s="349">
        <v>0</v>
      </c>
      <c r="HC63" s="349">
        <v>0</v>
      </c>
      <c r="HD63" s="349">
        <v>0</v>
      </c>
      <c r="HE63" s="349">
        <v>0</v>
      </c>
      <c r="HF63" s="349">
        <v>0</v>
      </c>
      <c r="HG63" s="349">
        <v>0</v>
      </c>
      <c r="HH63" s="349">
        <v>0</v>
      </c>
      <c r="HI63" s="349">
        <v>0</v>
      </c>
      <c r="HJ63" s="349">
        <v>0</v>
      </c>
      <c r="HK63" s="349">
        <v>0</v>
      </c>
      <c r="HL63" s="349">
        <v>0</v>
      </c>
      <c r="HM63" s="349">
        <v>0</v>
      </c>
      <c r="HN63" s="349">
        <v>0</v>
      </c>
      <c r="HO63" s="349">
        <v>0</v>
      </c>
      <c r="HP63" s="349">
        <v>0</v>
      </c>
      <c r="HQ63" s="349">
        <v>0</v>
      </c>
      <c r="HR63" s="349">
        <v>0</v>
      </c>
      <c r="HS63" s="349">
        <v>0</v>
      </c>
      <c r="HT63" s="349">
        <v>0</v>
      </c>
      <c r="HU63" s="349">
        <v>0</v>
      </c>
      <c r="HV63" s="349">
        <v>0</v>
      </c>
      <c r="HW63" s="349">
        <v>0</v>
      </c>
      <c r="HX63" s="349">
        <v>0</v>
      </c>
      <c r="HY63" s="349">
        <v>0</v>
      </c>
      <c r="HZ63" s="349">
        <v>0</v>
      </c>
      <c r="IA63" s="349">
        <v>0</v>
      </c>
      <c r="IB63" s="349">
        <v>0</v>
      </c>
      <c r="IC63" s="349">
        <v>0</v>
      </c>
      <c r="ID63" s="349">
        <v>0</v>
      </c>
      <c r="IE63" s="349">
        <v>0</v>
      </c>
      <c r="IF63" s="349">
        <v>0</v>
      </c>
      <c r="IG63" s="349">
        <v>0</v>
      </c>
      <c r="IH63" s="349">
        <v>0</v>
      </c>
      <c r="II63" s="349">
        <v>0</v>
      </c>
      <c r="IJ63" s="349">
        <v>0</v>
      </c>
      <c r="IK63" s="349">
        <v>0</v>
      </c>
      <c r="IL63" s="349">
        <v>0</v>
      </c>
      <c r="IM63" s="349">
        <v>0</v>
      </c>
      <c r="IN63" s="349">
        <v>0</v>
      </c>
      <c r="IO63" s="349">
        <v>0</v>
      </c>
      <c r="IP63" s="349">
        <v>0</v>
      </c>
      <c r="IQ63" s="349">
        <v>0</v>
      </c>
      <c r="IR63" s="349">
        <v>0</v>
      </c>
      <c r="IS63" s="349">
        <v>0</v>
      </c>
      <c r="IT63" s="349">
        <v>0</v>
      </c>
      <c r="IU63" s="349">
        <v>0</v>
      </c>
      <c r="IV63" s="349">
        <v>0</v>
      </c>
    </row>
    <row r="64" spans="1:19" ht="12.75">
      <c r="A64" s="350" t="s">
        <v>26</v>
      </c>
      <c r="B64" s="35">
        <f>'SEDE 1'!B62+SEDE2!B12</f>
        <v>430</v>
      </c>
      <c r="C64" s="35">
        <f>'SEDE 1'!C62+SEDE2!C12</f>
        <v>378</v>
      </c>
      <c r="D64" s="35">
        <f>'SEDE 1'!D62+SEDE2!D12</f>
        <v>540</v>
      </c>
      <c r="E64" s="279">
        <f>D64+C64+B64</f>
        <v>1348</v>
      </c>
      <c r="F64" s="35">
        <f>'SEDE 1'!F62+SEDE2!F12</f>
        <v>338</v>
      </c>
      <c r="G64" s="35">
        <f>'SEDE 1'!G62+SEDE2!G12</f>
        <v>194</v>
      </c>
      <c r="H64" s="35">
        <f>'SEDE 1'!H62+SEDE2!H12</f>
        <v>374</v>
      </c>
      <c r="I64" s="279">
        <f>H64+G64+F64</f>
        <v>906</v>
      </c>
      <c r="J64" s="279">
        <f>I64+E64</f>
        <v>2254</v>
      </c>
      <c r="K64" s="551">
        <f>'SEDE 1'!K62+SEDE2!K12</f>
        <v>258</v>
      </c>
      <c r="L64" s="551">
        <v>308</v>
      </c>
      <c r="M64" s="551">
        <v>492</v>
      </c>
      <c r="N64" s="279">
        <f>SUM(K64:M64)</f>
        <v>1058</v>
      </c>
      <c r="O64" s="35">
        <v>453</v>
      </c>
      <c r="P64" s="35">
        <f>'SEDE 1'!P62+SEDE2!P12</f>
        <v>623</v>
      </c>
      <c r="Q64" s="35">
        <f>'SEDE 1'!Q62+SEDE2!Q12</f>
        <v>419</v>
      </c>
      <c r="R64" s="279">
        <f>SUM(O64:Q64)</f>
        <v>1495</v>
      </c>
      <c r="S64" s="282">
        <f>J64+N64+R64</f>
        <v>4807</v>
      </c>
    </row>
    <row r="65" spans="1:19" ht="12.75">
      <c r="A65" s="350" t="s">
        <v>27</v>
      </c>
      <c r="B65" s="35">
        <f>'SEDE 1'!B63+SEDE2!B13</f>
        <v>53444</v>
      </c>
      <c r="C65" s="35">
        <f>'SEDE 1'!C63+SEDE2!C13</f>
        <v>50900</v>
      </c>
      <c r="D65" s="35">
        <f>'SEDE 1'!D63+SEDE2!D13</f>
        <v>53839</v>
      </c>
      <c r="E65" s="279">
        <f>SUM(B65:D65)</f>
        <v>158183</v>
      </c>
      <c r="F65" s="35">
        <f>'SEDE 1'!F63+SEDE2!F13</f>
        <v>57007</v>
      </c>
      <c r="G65" s="35">
        <f>'SEDE 1'!G63+SEDE2!G13</f>
        <v>42976</v>
      </c>
      <c r="H65" s="35">
        <f>'SEDE 1'!H63+SEDE2!H13</f>
        <v>40162</v>
      </c>
      <c r="I65" s="279">
        <f>F65+G65+H65</f>
        <v>140145</v>
      </c>
      <c r="J65" s="279">
        <f>I65+E65</f>
        <v>298328</v>
      </c>
      <c r="K65" s="35">
        <f>'SEDE 1'!K63+SEDE2!K13</f>
        <v>35721</v>
      </c>
      <c r="L65" s="35">
        <f>'SEDE 1'!L63+SEDE2!L13</f>
        <v>48697</v>
      </c>
      <c r="M65" s="35">
        <f>'SEDE 1'!M63+SEDE2!M13</f>
        <v>46134</v>
      </c>
      <c r="N65" s="279">
        <f>SUM(K65:M65)</f>
        <v>130552</v>
      </c>
      <c r="O65" s="35">
        <f>'SEDE 1'!O63+SEDE2!O13</f>
        <v>45039</v>
      </c>
      <c r="P65" s="35">
        <f>'SEDE 1'!P63+SEDE2!P13</f>
        <v>49805</v>
      </c>
      <c r="Q65" s="35">
        <f>'SEDE 1'!Q63+SEDE2!Q13</f>
        <v>34182</v>
      </c>
      <c r="R65" s="279">
        <f>SUM(O65:Q65)</f>
        <v>129026</v>
      </c>
      <c r="S65" s="282">
        <f>J65+N65+R65</f>
        <v>557906</v>
      </c>
    </row>
    <row r="66" spans="1:19" ht="12.75">
      <c r="A66" s="350" t="s">
        <v>114</v>
      </c>
      <c r="B66" s="35">
        <f>'SEDE 1'!B64+SEDE2!B14</f>
        <v>299</v>
      </c>
      <c r="C66" s="35">
        <f>'SEDE 1'!C64+SEDE2!C14</f>
        <v>294</v>
      </c>
      <c r="D66" s="35">
        <f>'SEDE 1'!D64+SEDE2!D14</f>
        <v>269</v>
      </c>
      <c r="E66" s="279">
        <f>SUM(B66:D66)</f>
        <v>862</v>
      </c>
      <c r="F66" s="35">
        <f>'SEDE 1'!F64+SEDE2!F14</f>
        <v>248</v>
      </c>
      <c r="G66" s="35">
        <f>'SEDE 1'!G64+SEDE2!G14</f>
        <v>279</v>
      </c>
      <c r="H66" s="35">
        <f>'SEDE 1'!H64+SEDE2!H14</f>
        <v>221</v>
      </c>
      <c r="I66" s="279">
        <f>F66+G66+H66</f>
        <v>748</v>
      </c>
      <c r="J66" s="279">
        <f>I66+E66</f>
        <v>1610</v>
      </c>
      <c r="K66" s="35">
        <f>'SEDE 1'!K64+SEDE2!K14</f>
        <v>146</v>
      </c>
      <c r="L66" s="35">
        <f>'SEDE 1'!L64+SEDE2!L14</f>
        <v>122</v>
      </c>
      <c r="M66" s="35">
        <f>'SEDE 1'!M64+SEDE2!M14</f>
        <v>119</v>
      </c>
      <c r="N66" s="279">
        <f>SUM(K66:M66)</f>
        <v>387</v>
      </c>
      <c r="O66" s="35">
        <f>'SEDE 1'!O64+SEDE2!O14</f>
        <v>140</v>
      </c>
      <c r="P66" s="35">
        <f>'SEDE 1'!P64+SEDE2!P14</f>
        <v>79</v>
      </c>
      <c r="Q66" s="35">
        <f>'SEDE 1'!Q64+SEDE2!Q14</f>
        <v>111</v>
      </c>
      <c r="R66" s="279">
        <f>SUM(O66:Q66)</f>
        <v>330</v>
      </c>
      <c r="S66" s="282">
        <f>J66+N66+R66</f>
        <v>2327</v>
      </c>
    </row>
    <row r="67" spans="1:19" ht="30">
      <c r="A67" s="347" t="s">
        <v>95</v>
      </c>
      <c r="B67" s="508" t="s">
        <v>52</v>
      </c>
      <c r="C67" s="508" t="s">
        <v>51</v>
      </c>
      <c r="D67" s="508" t="s">
        <v>53</v>
      </c>
      <c r="E67" s="509" t="s">
        <v>55</v>
      </c>
      <c r="F67" s="508" t="s">
        <v>62</v>
      </c>
      <c r="G67" s="508" t="s">
        <v>63</v>
      </c>
      <c r="H67" s="508" t="s">
        <v>64</v>
      </c>
      <c r="I67" s="509" t="s">
        <v>57</v>
      </c>
      <c r="J67" s="510" t="s">
        <v>3</v>
      </c>
      <c r="K67" s="508" t="s">
        <v>83</v>
      </c>
      <c r="L67" s="508" t="s">
        <v>87</v>
      </c>
      <c r="M67" s="508" t="s">
        <v>90</v>
      </c>
      <c r="N67" s="512" t="s">
        <v>56</v>
      </c>
      <c r="O67" s="508" t="s">
        <v>58</v>
      </c>
      <c r="P67" s="508" t="s">
        <v>59</v>
      </c>
      <c r="Q67" s="508" t="s">
        <v>60</v>
      </c>
      <c r="R67" s="509" t="s">
        <v>61</v>
      </c>
      <c r="S67" s="510" t="s">
        <v>4</v>
      </c>
    </row>
    <row r="68" spans="1:19" s="265" customFormat="1" ht="12.75">
      <c r="A68" s="351" t="s">
        <v>115</v>
      </c>
      <c r="B68" s="352">
        <f>'SEDE 1'!B66+SEDE2!B16+SEDE2!B26</f>
        <v>582</v>
      </c>
      <c r="C68" s="352">
        <f>'SEDE 1'!C66+SEDE2!C16+SEDE2!C26</f>
        <v>647</v>
      </c>
      <c r="D68" s="352">
        <f>'SEDE 1'!D66+SEDE2!D16+SEDE2!D26</f>
        <v>737</v>
      </c>
      <c r="E68" s="279">
        <f aca="true" t="shared" si="22" ref="E68:E73">SUM(B68:D68)</f>
        <v>1966</v>
      </c>
      <c r="F68" s="352">
        <f>'SEDE 1'!F66+SEDE2!F16+SEDE2!F26</f>
        <v>748</v>
      </c>
      <c r="G68" s="352">
        <f>'SEDE 1'!G66+SEDE2!G16+SEDE2!G26</f>
        <v>828</v>
      </c>
      <c r="H68" s="352">
        <f>'SEDE 1'!H66+SEDE2!H16+SEDE2!H26</f>
        <v>695</v>
      </c>
      <c r="I68" s="298">
        <f aca="true" t="shared" si="23" ref="I68:I73">SUM(F68:H68)</f>
        <v>2271</v>
      </c>
      <c r="J68" s="354">
        <f aca="true" t="shared" si="24" ref="J68:J73">+E68+I68</f>
        <v>4237</v>
      </c>
      <c r="K68" s="352">
        <f>'SEDE 1'!K66+SEDE2!K16+SEDE2!K26</f>
        <v>720</v>
      </c>
      <c r="L68" s="352">
        <f>'SEDE 1'!L66+SEDE2!L16+SEDE2!L26</f>
        <v>752</v>
      </c>
      <c r="M68" s="352">
        <f>'SEDE 1'!M66+SEDE2!M16+SEDE2!M26</f>
        <v>758</v>
      </c>
      <c r="N68" s="297">
        <f aca="true" t="shared" si="25" ref="N68:N73">SUM(K68:M68)</f>
        <v>2230</v>
      </c>
      <c r="O68" s="352">
        <f>'SEDE 1'!O66+SEDE2!O16+SEDE2!O26</f>
        <v>840</v>
      </c>
      <c r="P68" s="352">
        <f>'SEDE 1'!P66+SEDE2!P16+SEDE2!P26</f>
        <v>723</v>
      </c>
      <c r="Q68" s="352">
        <f>'SEDE 1'!Q66+SEDE2!Q16+SEDE2!Q26</f>
        <v>487</v>
      </c>
      <c r="R68" s="297">
        <f aca="true" t="shared" si="26" ref="R68:R73">SUM(O68:Q68)</f>
        <v>2050</v>
      </c>
      <c r="S68" s="282">
        <f aca="true" t="shared" si="27" ref="S68:S73">J68+N68+R68</f>
        <v>8517</v>
      </c>
    </row>
    <row r="69" spans="1:19" ht="12.75">
      <c r="A69" s="355" t="s">
        <v>66</v>
      </c>
      <c r="B69" s="352">
        <f>'SEDE 1'!B67+SEDE2!B17+SEDE2!B27</f>
        <v>165</v>
      </c>
      <c r="C69" s="352">
        <f>'SEDE 1'!C67+SEDE2!C17+SEDE2!C27</f>
        <v>165</v>
      </c>
      <c r="D69" s="352">
        <f>'SEDE 1'!D67+SEDE2!D17+SEDE2!D27</f>
        <v>163</v>
      </c>
      <c r="E69" s="279">
        <f t="shared" si="22"/>
        <v>493</v>
      </c>
      <c r="F69" s="352">
        <f>'SEDE 1'!F67+SEDE2!F17+SEDE2!F27</f>
        <v>168</v>
      </c>
      <c r="G69" s="352">
        <f>'SEDE 1'!G67+SEDE2!G17+SEDE2!G27</f>
        <v>168</v>
      </c>
      <c r="H69" s="352">
        <f>'SEDE 1'!H67+SEDE2!H17+SEDE2!H27</f>
        <v>168</v>
      </c>
      <c r="I69" s="298">
        <f t="shared" si="23"/>
        <v>504</v>
      </c>
      <c r="J69" s="354">
        <f t="shared" si="24"/>
        <v>997</v>
      </c>
      <c r="K69" s="352">
        <f>'SEDE 1'!K67+SEDE2!K17+SEDE2!K27</f>
        <v>168</v>
      </c>
      <c r="L69" s="352">
        <f>'SEDE 1'!L67+SEDE2!L17+SEDE2!L27</f>
        <v>167</v>
      </c>
      <c r="M69" s="352">
        <f>'SEDE 1'!M67+SEDE2!M17+SEDE2!M27</f>
        <v>167</v>
      </c>
      <c r="N69" s="297">
        <f t="shared" si="25"/>
        <v>502</v>
      </c>
      <c r="O69" s="352">
        <f>'SEDE 1'!O67+SEDE2!O17+SEDE2!O27</f>
        <v>166</v>
      </c>
      <c r="P69" s="352">
        <f>'SEDE 1'!P67+SEDE2!P17+SEDE2!P27</f>
        <v>165</v>
      </c>
      <c r="Q69" s="352">
        <f>'SEDE 1'!Q67+SEDE2!Q17+SEDE2!Q27</f>
        <v>126</v>
      </c>
      <c r="R69" s="297">
        <f t="shared" si="26"/>
        <v>457</v>
      </c>
      <c r="S69" s="282">
        <f t="shared" si="27"/>
        <v>1956</v>
      </c>
    </row>
    <row r="70" spans="1:19" ht="12.75">
      <c r="A70" s="356" t="s">
        <v>28</v>
      </c>
      <c r="B70" s="352">
        <f>'SEDE 1'!B68+SEDE2!B18+SEDE2!B28</f>
        <v>848</v>
      </c>
      <c r="C70" s="352">
        <f>'SEDE 1'!C68+SEDE2!C18+SEDE2!C28</f>
        <v>920</v>
      </c>
      <c r="D70" s="352">
        <f>'SEDE 1'!D68+SEDE2!D18+SEDE2!D28</f>
        <v>990</v>
      </c>
      <c r="E70" s="279">
        <f>D70+C70+B70</f>
        <v>2758</v>
      </c>
      <c r="F70" s="352">
        <f>'SEDE 1'!F68+SEDE2!F18+SEDE2!F28</f>
        <v>957</v>
      </c>
      <c r="G70" s="352">
        <f>'SEDE 1'!G68+SEDE2!G18+SEDE2!G28</f>
        <v>1088</v>
      </c>
      <c r="H70" s="352">
        <f>'SEDE 1'!H68+SEDE2!H18+SEDE2!H28</f>
        <v>857</v>
      </c>
      <c r="I70" s="357">
        <f>H70+G70+F70</f>
        <v>2902</v>
      </c>
      <c r="J70" s="354">
        <f t="shared" si="24"/>
        <v>5660</v>
      </c>
      <c r="K70" s="352">
        <f>'SEDE 1'!K68+SEDE2!K18+SEDE2!K28</f>
        <v>875</v>
      </c>
      <c r="L70" s="352">
        <f>'SEDE 1'!L68+SEDE2!L18+SEDE2!L28</f>
        <v>986</v>
      </c>
      <c r="M70" s="352">
        <f>'SEDE 1'!M68+SEDE2!M18+SEDE2!M28</f>
        <v>931</v>
      </c>
      <c r="N70" s="297">
        <f>SUM(K70:M70)</f>
        <v>2792</v>
      </c>
      <c r="O70" s="352">
        <f>'SEDE 1'!O68+SEDE2!O18+SEDE2!O28</f>
        <v>1068</v>
      </c>
      <c r="P70" s="352">
        <f>'SEDE 1'!P68+SEDE2!P18+SEDE2!P28</f>
        <v>899</v>
      </c>
      <c r="Q70" s="352">
        <f>'SEDE 1'!Q68+SEDE2!Q18+SEDE2!Q28</f>
        <v>666</v>
      </c>
      <c r="R70" s="297">
        <f t="shared" si="26"/>
        <v>2633</v>
      </c>
      <c r="S70" s="282">
        <f t="shared" si="27"/>
        <v>11085</v>
      </c>
    </row>
    <row r="71" spans="1:19" ht="12.75">
      <c r="A71" s="356" t="s">
        <v>29</v>
      </c>
      <c r="B71" s="352">
        <f>'SEDE 1'!B69+SEDE2!B19+SEDE2!B29</f>
        <v>4741</v>
      </c>
      <c r="C71" s="352">
        <f>'SEDE 1'!C69+SEDE2!C19+SEDE2!C29</f>
        <v>5210</v>
      </c>
      <c r="D71" s="352">
        <f>'SEDE 1'!D69+SEDE2!D19+SEDE2!D29</f>
        <v>5276</v>
      </c>
      <c r="E71" s="279">
        <f t="shared" si="22"/>
        <v>15227</v>
      </c>
      <c r="F71" s="352">
        <f>'SEDE 1'!F69+SEDE2!F19+SEDE2!F29</f>
        <v>5746</v>
      </c>
      <c r="G71" s="352">
        <f>'SEDE 1'!G69+SEDE2!G19+SEDE2!G29</f>
        <v>5698</v>
      </c>
      <c r="H71" s="352">
        <f>'SEDE 1'!H69+SEDE2!H19+SEDE2!H29</f>
        <v>5112</v>
      </c>
      <c r="I71" s="279">
        <f t="shared" si="23"/>
        <v>16556</v>
      </c>
      <c r="J71" s="354">
        <f t="shared" si="24"/>
        <v>31783</v>
      </c>
      <c r="K71" s="352">
        <f>'SEDE 1'!K69+SEDE2!K19+SEDE2!K29</f>
        <v>5243</v>
      </c>
      <c r="L71" s="352">
        <f>'SEDE 1'!L69+SEDE2!L19+SEDE2!L29</f>
        <v>5181</v>
      </c>
      <c r="M71" s="352">
        <f>'SEDE 1'!M69+SEDE2!M19+SEDE2!M29</f>
        <v>5111</v>
      </c>
      <c r="N71" s="325">
        <f t="shared" si="25"/>
        <v>15535</v>
      </c>
      <c r="O71" s="352">
        <f>'SEDE 1'!O69+SEDE2!O19+SEDE2!O29</f>
        <v>5679</v>
      </c>
      <c r="P71" s="352">
        <f>'SEDE 1'!P69+SEDE2!P19+SEDE2!P29</f>
        <v>4664</v>
      </c>
      <c r="Q71" s="352">
        <f>'SEDE 1'!Q69+SEDE2!Q19+SEDE2!Q29</f>
        <v>3181</v>
      </c>
      <c r="R71" s="297">
        <f t="shared" si="26"/>
        <v>13524</v>
      </c>
      <c r="S71" s="282">
        <f t="shared" si="27"/>
        <v>60842</v>
      </c>
    </row>
    <row r="72" spans="1:19" ht="12.75">
      <c r="A72" s="356" t="s">
        <v>30</v>
      </c>
      <c r="B72" s="352">
        <f>'SEDE 1'!B70+SEDE2!B20+SEDE2!B30</f>
        <v>4313</v>
      </c>
      <c r="C72" s="352">
        <f>'SEDE 1'!C70+SEDE2!C20+SEDE2!C30</f>
        <v>4110</v>
      </c>
      <c r="D72" s="352">
        <f>'SEDE 1'!D70+SEDE2!D20+SEDE2!D30</f>
        <v>4433</v>
      </c>
      <c r="E72" s="279">
        <f t="shared" si="22"/>
        <v>12856</v>
      </c>
      <c r="F72" s="352">
        <f>'SEDE 1'!F70+SEDE2!F20+SEDE2!F30</f>
        <v>4312</v>
      </c>
      <c r="G72" s="352">
        <f>'SEDE 1'!G70+SEDE2!G20+SEDE2!G30</f>
        <v>4447</v>
      </c>
      <c r="H72" s="352">
        <f>'SEDE 1'!H70+SEDE2!H20+SEDE2!H30</f>
        <v>4047</v>
      </c>
      <c r="I72" s="279">
        <f t="shared" si="23"/>
        <v>12806</v>
      </c>
      <c r="J72" s="354">
        <f t="shared" si="24"/>
        <v>25662</v>
      </c>
      <c r="K72" s="352">
        <f>'SEDE 1'!K70+SEDE2!K20+SEDE2!K30</f>
        <v>4060</v>
      </c>
      <c r="L72" s="352">
        <f>'SEDE 1'!L70+SEDE2!L20+SEDE2!L30</f>
        <v>4021</v>
      </c>
      <c r="M72" s="352">
        <f>'SEDE 1'!M70+SEDE2!M20+SEDE2!M30</f>
        <v>3935</v>
      </c>
      <c r="N72" s="297">
        <f t="shared" si="25"/>
        <v>12016</v>
      </c>
      <c r="O72" s="352">
        <f>'SEDE 1'!O70+SEDE2!O20+SEDE2!O30</f>
        <v>4061</v>
      </c>
      <c r="P72" s="352">
        <f>'SEDE 1'!P70+SEDE2!P20+SEDE2!P30</f>
        <v>3763</v>
      </c>
      <c r="Q72" s="352">
        <f>'SEDE 1'!Q70+SEDE2!Q20+SEDE2!Q30</f>
        <v>2296</v>
      </c>
      <c r="R72" s="297">
        <f t="shared" si="26"/>
        <v>10120</v>
      </c>
      <c r="S72" s="282">
        <f t="shared" si="27"/>
        <v>47798</v>
      </c>
    </row>
    <row r="73" spans="1:19" ht="12.75">
      <c r="A73" s="356" t="s">
        <v>67</v>
      </c>
      <c r="B73" s="352">
        <f>'SEDE 1'!B71+SEDE2!B21+SEDE2!B31</f>
        <v>5093</v>
      </c>
      <c r="C73" s="352">
        <f>'SEDE 1'!C71+SEDE2!C21+SEDE2!C31</f>
        <v>4616</v>
      </c>
      <c r="D73" s="352">
        <f>'SEDE 1'!D71+SEDE2!D21+SEDE2!D31</f>
        <v>5073</v>
      </c>
      <c r="E73" s="279">
        <f t="shared" si="22"/>
        <v>14782</v>
      </c>
      <c r="F73" s="352">
        <f>'SEDE 1'!F71+SEDE2!F21+SEDE2!F31</f>
        <v>5041</v>
      </c>
      <c r="G73" s="352">
        <f>'SEDE 1'!G71+SEDE2!G21+SEDE2!G31</f>
        <v>5213</v>
      </c>
      <c r="H73" s="352">
        <f>'SEDE 1'!H71+SEDE2!H21+SEDE2!H31</f>
        <v>4769</v>
      </c>
      <c r="I73" s="279">
        <f t="shared" si="23"/>
        <v>15023</v>
      </c>
      <c r="J73" s="354">
        <f t="shared" si="24"/>
        <v>29805</v>
      </c>
      <c r="K73" s="352">
        <f>'SEDE 1'!K71+SEDE2!K21+SEDE2!K31</f>
        <v>4898</v>
      </c>
      <c r="L73" s="352">
        <f>'SEDE 1'!L71+SEDE2!L21+SEDE2!L31</f>
        <v>5189</v>
      </c>
      <c r="M73" s="352">
        <f>'SEDE 1'!M71+SEDE2!M21+SEDE2!M31</f>
        <v>5014</v>
      </c>
      <c r="N73" s="297">
        <f t="shared" si="25"/>
        <v>15101</v>
      </c>
      <c r="O73" s="352">
        <f>'SEDE 1'!O71+SEDE2!O21+SEDE2!O31</f>
        <v>5141</v>
      </c>
      <c r="P73" s="352">
        <f>'SEDE 1'!P71+SEDE2!P21+SEDE2!P31</f>
        <v>4941</v>
      </c>
      <c r="Q73" s="352">
        <f>'SEDE 1'!Q71+SEDE2!Q21+SEDE2!Q31</f>
        <v>3910</v>
      </c>
      <c r="R73" s="297">
        <f t="shared" si="26"/>
        <v>13992</v>
      </c>
      <c r="S73" s="282">
        <f t="shared" si="27"/>
        <v>58898</v>
      </c>
    </row>
    <row r="74" spans="1:19" ht="12.75">
      <c r="A74" s="356" t="s">
        <v>31</v>
      </c>
      <c r="B74" s="358">
        <f>(B72*100)/B73</f>
        <v>84.68486157471038</v>
      </c>
      <c r="C74" s="358">
        <f aca="true" t="shared" si="28" ref="C74:K74">(C72*100)/C73</f>
        <v>89.03812824956673</v>
      </c>
      <c r="D74" s="358">
        <f t="shared" si="28"/>
        <v>87.38419081411394</v>
      </c>
      <c r="E74" s="359">
        <f t="shared" si="28"/>
        <v>86.97063996752807</v>
      </c>
      <c r="F74" s="358">
        <f t="shared" si="28"/>
        <v>85.53858361436222</v>
      </c>
      <c r="G74" s="358">
        <f t="shared" si="28"/>
        <v>85.30596585459428</v>
      </c>
      <c r="H74" s="358">
        <f>(H72*100)/H73</f>
        <v>84.86055776892431</v>
      </c>
      <c r="I74" s="359">
        <f t="shared" si="28"/>
        <v>85.24262797044531</v>
      </c>
      <c r="J74" s="360">
        <f t="shared" si="28"/>
        <v>86.09964771011575</v>
      </c>
      <c r="K74" s="358">
        <f t="shared" si="28"/>
        <v>82.8909759085341</v>
      </c>
      <c r="L74" s="358">
        <f aca="true" t="shared" si="29" ref="L74:R74">(L72*100)/L73</f>
        <v>77.49084602042782</v>
      </c>
      <c r="M74" s="358">
        <f t="shared" si="29"/>
        <v>78.48025528520144</v>
      </c>
      <c r="N74" s="359">
        <f t="shared" si="29"/>
        <v>79.57088934507648</v>
      </c>
      <c r="O74" s="358">
        <f t="shared" si="29"/>
        <v>78.9924139272515</v>
      </c>
      <c r="P74" s="358">
        <f t="shared" si="29"/>
        <v>76.15867233353572</v>
      </c>
      <c r="Q74" s="358">
        <f t="shared" si="29"/>
        <v>58.72122762148338</v>
      </c>
      <c r="R74" s="359">
        <f t="shared" si="29"/>
        <v>72.32704402515724</v>
      </c>
      <c r="S74" s="361">
        <f>(S72*100)/S73</f>
        <v>81.15385921423479</v>
      </c>
    </row>
    <row r="75" spans="1:19" ht="12.75">
      <c r="A75" s="356" t="s">
        <v>32</v>
      </c>
      <c r="B75" s="362">
        <f>B70/B69</f>
        <v>5.13939393939394</v>
      </c>
      <c r="C75" s="362">
        <f aca="true" t="shared" si="30" ref="C75:J75">C70/C69</f>
        <v>5.575757575757576</v>
      </c>
      <c r="D75" s="362">
        <f t="shared" si="30"/>
        <v>6.07361963190184</v>
      </c>
      <c r="E75" s="363">
        <f t="shared" si="30"/>
        <v>5.594320486815416</v>
      </c>
      <c r="F75" s="364">
        <f t="shared" si="30"/>
        <v>5.696428571428571</v>
      </c>
      <c r="G75" s="364">
        <f t="shared" si="30"/>
        <v>6.476190476190476</v>
      </c>
      <c r="H75" s="364">
        <f>H70/H69</f>
        <v>5.101190476190476</v>
      </c>
      <c r="I75" s="363">
        <f t="shared" si="30"/>
        <v>5.757936507936508</v>
      </c>
      <c r="J75" s="365">
        <f t="shared" si="30"/>
        <v>5.677031093279839</v>
      </c>
      <c r="K75" s="364">
        <f>K70/K69</f>
        <v>5.208333333333333</v>
      </c>
      <c r="L75" s="362">
        <f aca="true" t="shared" si="31" ref="L75:R75">L70/L69</f>
        <v>5.904191616766467</v>
      </c>
      <c r="M75" s="362">
        <f t="shared" si="31"/>
        <v>5.574850299401198</v>
      </c>
      <c r="N75" s="363">
        <f t="shared" si="31"/>
        <v>5.561752988047809</v>
      </c>
      <c r="O75" s="362">
        <f t="shared" si="31"/>
        <v>6.433734939759036</v>
      </c>
      <c r="P75" s="362">
        <f t="shared" si="31"/>
        <v>5.448484848484848</v>
      </c>
      <c r="Q75" s="362">
        <f t="shared" si="31"/>
        <v>5.285714285714286</v>
      </c>
      <c r="R75" s="359">
        <f t="shared" si="31"/>
        <v>5.761487964989059</v>
      </c>
      <c r="S75" s="360">
        <f>S70/S69</f>
        <v>5.66717791411043</v>
      </c>
    </row>
    <row r="76" spans="1:19" ht="12.75">
      <c r="A76" s="356" t="s">
        <v>33</v>
      </c>
      <c r="B76" s="358">
        <f>B71/B70</f>
        <v>5.590801886792453</v>
      </c>
      <c r="C76" s="358">
        <f aca="true" t="shared" si="32" ref="C76:R76">C71/C70</f>
        <v>5.663043478260869</v>
      </c>
      <c r="D76" s="358">
        <f t="shared" si="32"/>
        <v>5.329292929292929</v>
      </c>
      <c r="E76" s="359">
        <f t="shared" si="32"/>
        <v>5.52102973168963</v>
      </c>
      <c r="F76" s="358">
        <f t="shared" si="32"/>
        <v>6.004179728317659</v>
      </c>
      <c r="G76" s="358">
        <f t="shared" si="32"/>
        <v>5.237132352941177</v>
      </c>
      <c r="H76" s="358">
        <f>H71/H70</f>
        <v>5.964994165694282</v>
      </c>
      <c r="I76" s="359">
        <f t="shared" si="32"/>
        <v>5.705031013094418</v>
      </c>
      <c r="J76" s="360">
        <f t="shared" si="32"/>
        <v>5.615371024734983</v>
      </c>
      <c r="K76" s="358">
        <f>K71/K70</f>
        <v>5.992</v>
      </c>
      <c r="L76" s="358">
        <f t="shared" si="32"/>
        <v>5.254563894523327</v>
      </c>
      <c r="M76" s="358">
        <f t="shared" si="32"/>
        <v>5.489795918367347</v>
      </c>
      <c r="N76" s="359">
        <f t="shared" si="32"/>
        <v>5.564111747851003</v>
      </c>
      <c r="O76" s="358">
        <f t="shared" si="32"/>
        <v>5.317415730337078</v>
      </c>
      <c r="P76" s="358">
        <f t="shared" si="32"/>
        <v>5.187986651835373</v>
      </c>
      <c r="Q76" s="358">
        <f t="shared" si="32"/>
        <v>4.776276276276277</v>
      </c>
      <c r="R76" s="359">
        <f t="shared" si="32"/>
        <v>5.136346372958602</v>
      </c>
      <c r="S76" s="360">
        <f>S71/S70</f>
        <v>5.488678394226432</v>
      </c>
    </row>
    <row r="77" spans="1:19" ht="30">
      <c r="A77" s="347" t="s">
        <v>96</v>
      </c>
      <c r="B77" s="508" t="s">
        <v>52</v>
      </c>
      <c r="C77" s="508" t="s">
        <v>51</v>
      </c>
      <c r="D77" s="508" t="s">
        <v>53</v>
      </c>
      <c r="E77" s="509" t="s">
        <v>55</v>
      </c>
      <c r="F77" s="508" t="s">
        <v>62</v>
      </c>
      <c r="G77" s="508" t="s">
        <v>63</v>
      </c>
      <c r="H77" s="508" t="s">
        <v>64</v>
      </c>
      <c r="I77" s="509" t="s">
        <v>57</v>
      </c>
      <c r="J77" s="510" t="s">
        <v>3</v>
      </c>
      <c r="K77" s="508" t="s">
        <v>54</v>
      </c>
      <c r="L77" s="508" t="s">
        <v>87</v>
      </c>
      <c r="M77" s="508" t="s">
        <v>49</v>
      </c>
      <c r="N77" s="509" t="s">
        <v>56</v>
      </c>
      <c r="O77" s="508" t="s">
        <v>58</v>
      </c>
      <c r="P77" s="508" t="s">
        <v>59</v>
      </c>
      <c r="Q77" s="508" t="s">
        <v>60</v>
      </c>
      <c r="R77" s="509" t="s">
        <v>61</v>
      </c>
      <c r="S77" s="510" t="s">
        <v>4</v>
      </c>
    </row>
    <row r="78" spans="1:19" ht="12.75">
      <c r="A78" s="355" t="s">
        <v>66</v>
      </c>
      <c r="B78" s="65">
        <f>'SEDE 1'!B76</f>
        <v>10</v>
      </c>
      <c r="C78" s="65">
        <f>'SEDE 1'!C76</f>
        <v>10</v>
      </c>
      <c r="D78" s="65">
        <f>'SEDE 1'!D76</f>
        <v>10</v>
      </c>
      <c r="E78" s="279">
        <f>SUM(B78:D78)</f>
        <v>30</v>
      </c>
      <c r="F78" s="65">
        <f>'SEDE 1'!F76</f>
        <v>11</v>
      </c>
      <c r="G78" s="65">
        <f>'SEDE 1'!G76</f>
        <v>10</v>
      </c>
      <c r="H78" s="65">
        <f>'SEDE 1'!H76</f>
        <v>10</v>
      </c>
      <c r="I78" s="298">
        <f>SUM(F78:H78)</f>
        <v>31</v>
      </c>
      <c r="J78" s="354">
        <f>+E78+I78</f>
        <v>61</v>
      </c>
      <c r="K78" s="65">
        <v>10</v>
      </c>
      <c r="L78" s="65">
        <f>'SEDE 1'!L76</f>
        <v>10</v>
      </c>
      <c r="M78" s="65">
        <v>10</v>
      </c>
      <c r="N78" s="366">
        <f>SUM(K78:M78)</f>
        <v>30</v>
      </c>
      <c r="O78" s="92">
        <v>10</v>
      </c>
      <c r="P78" s="92">
        <v>10</v>
      </c>
      <c r="Q78" s="66">
        <v>2</v>
      </c>
      <c r="R78" s="367">
        <f>SUM(O78:Q78)</f>
        <v>22</v>
      </c>
      <c r="S78" s="282">
        <f>J78+N78+R78</f>
        <v>113</v>
      </c>
    </row>
    <row r="79" spans="1:19" ht="12.75">
      <c r="A79" s="356" t="s">
        <v>28</v>
      </c>
      <c r="B79" s="65">
        <f>'SEDE 1'!B77</f>
        <v>45</v>
      </c>
      <c r="C79" s="65">
        <f>'SEDE 1'!C77</f>
        <v>52</v>
      </c>
      <c r="D79" s="65">
        <f>'SEDE 1'!D77</f>
        <v>53</v>
      </c>
      <c r="E79" s="279">
        <f>SUM(B79:D79)</f>
        <v>150</v>
      </c>
      <c r="F79" s="65">
        <f>'SEDE 1'!F77</f>
        <v>52</v>
      </c>
      <c r="G79" s="65">
        <f>'SEDE 1'!G77</f>
        <v>53</v>
      </c>
      <c r="H79" s="65">
        <f>'SEDE 1'!H77</f>
        <v>55</v>
      </c>
      <c r="I79" s="279">
        <f>SUM(F79:H79)</f>
        <v>160</v>
      </c>
      <c r="J79" s="354">
        <f>+E79+I79</f>
        <v>310</v>
      </c>
      <c r="K79" s="24">
        <v>56</v>
      </c>
      <c r="L79" s="65">
        <f>'SEDE 1'!L77</f>
        <v>52</v>
      </c>
      <c r="M79" s="65">
        <f>'SEDE 1'!M77</f>
        <v>52</v>
      </c>
      <c r="N79" s="279">
        <f>SUM(K79:M79)</f>
        <v>160</v>
      </c>
      <c r="O79" s="92">
        <v>44</v>
      </c>
      <c r="P79" s="92">
        <v>46</v>
      </c>
      <c r="Q79" s="21">
        <v>5</v>
      </c>
      <c r="R79" s="279">
        <f>SUM(O79:Q79)</f>
        <v>95</v>
      </c>
      <c r="S79" s="282">
        <f>J79+N79+R79</f>
        <v>565</v>
      </c>
    </row>
    <row r="80" spans="1:19" ht="12.75">
      <c r="A80" s="356" t="s">
        <v>29</v>
      </c>
      <c r="B80" s="65">
        <f>'SEDE 1'!B78</f>
        <v>132</v>
      </c>
      <c r="C80" s="65">
        <f>'SEDE 1'!C78</f>
        <v>190</v>
      </c>
      <c r="D80" s="65">
        <f>'SEDE 1'!D78</f>
        <v>141</v>
      </c>
      <c r="E80" s="279">
        <f>SUM(B80:D80)</f>
        <v>463</v>
      </c>
      <c r="F80" s="65">
        <f>'SEDE 1'!F78</f>
        <v>238</v>
      </c>
      <c r="G80" s="65">
        <f>'SEDE 1'!G78</f>
        <v>229</v>
      </c>
      <c r="H80" s="65">
        <f>'SEDE 1'!H78</f>
        <v>235</v>
      </c>
      <c r="I80" s="279">
        <f>SUM(F80:H80)</f>
        <v>702</v>
      </c>
      <c r="J80" s="354">
        <f>+E80+I80</f>
        <v>1165</v>
      </c>
      <c r="K80" s="24">
        <v>164</v>
      </c>
      <c r="L80" s="65">
        <f>'SEDE 1'!L78</f>
        <v>173</v>
      </c>
      <c r="M80" s="65">
        <f>'SEDE 1'!M78</f>
        <v>175</v>
      </c>
      <c r="N80" s="279">
        <f>SUM(K80:M80)</f>
        <v>512</v>
      </c>
      <c r="O80" s="92">
        <v>211</v>
      </c>
      <c r="P80" s="92">
        <v>96</v>
      </c>
      <c r="Q80" s="21">
        <v>30</v>
      </c>
      <c r="R80" s="279">
        <f>SUM(O80:Q80)</f>
        <v>337</v>
      </c>
      <c r="S80" s="282">
        <f>J80+N80+R80</f>
        <v>2014</v>
      </c>
    </row>
    <row r="81" spans="1:19" ht="12.75">
      <c r="A81" s="356" t="s">
        <v>30</v>
      </c>
      <c r="B81" s="65">
        <f>'SEDE 1'!B79</f>
        <v>165</v>
      </c>
      <c r="C81" s="65">
        <f>'SEDE 1'!C79</f>
        <v>177</v>
      </c>
      <c r="D81" s="65">
        <f>'SEDE 1'!D79</f>
        <v>165</v>
      </c>
      <c r="E81" s="279">
        <f>SUM(B81:D81)</f>
        <v>507</v>
      </c>
      <c r="F81" s="65">
        <f>'SEDE 1'!F79</f>
        <v>233</v>
      </c>
      <c r="G81" s="65">
        <f>'SEDE 1'!G79</f>
        <v>237</v>
      </c>
      <c r="H81" s="65">
        <f>'SEDE 1'!H79</f>
        <v>220</v>
      </c>
      <c r="I81" s="279">
        <f>SUM(F81:H81)</f>
        <v>690</v>
      </c>
      <c r="J81" s="354">
        <f>+E81+I81</f>
        <v>1197</v>
      </c>
      <c r="K81" s="24">
        <v>163</v>
      </c>
      <c r="L81" s="65">
        <f>'SEDE 1'!L79</f>
        <v>174</v>
      </c>
      <c r="M81" s="65">
        <f>'SEDE 1'!M79</f>
        <v>205</v>
      </c>
      <c r="N81" s="279">
        <f>SUM(K81:M81)</f>
        <v>542</v>
      </c>
      <c r="O81" s="92">
        <v>205</v>
      </c>
      <c r="P81" s="92">
        <v>103</v>
      </c>
      <c r="Q81" s="70">
        <v>14</v>
      </c>
      <c r="R81" s="279">
        <f>SUM(O81:Q81)</f>
        <v>322</v>
      </c>
      <c r="S81" s="282">
        <f>J81+N81+R81</f>
        <v>2061</v>
      </c>
    </row>
    <row r="82" spans="1:20" ht="12.75">
      <c r="A82" s="356" t="s">
        <v>67</v>
      </c>
      <c r="B82" s="65">
        <f>'SEDE 1'!B80</f>
        <v>310</v>
      </c>
      <c r="C82" s="65">
        <f>'SEDE 1'!C80</f>
        <v>280</v>
      </c>
      <c r="D82" s="65">
        <f>'SEDE 1'!D80</f>
        <v>310</v>
      </c>
      <c r="E82" s="279">
        <f>SUM(B82:D82)</f>
        <v>900</v>
      </c>
      <c r="F82" s="65">
        <f>'SEDE 1'!F80</f>
        <v>330</v>
      </c>
      <c r="G82" s="65">
        <f>'SEDE 1'!G80</f>
        <v>315</v>
      </c>
      <c r="H82" s="65">
        <f>'SEDE 1'!H80</f>
        <v>300</v>
      </c>
      <c r="I82" s="279">
        <f>SUM(F82:H82)</f>
        <v>945</v>
      </c>
      <c r="J82" s="354">
        <f>+E82+I82</f>
        <v>1845</v>
      </c>
      <c r="K82" s="24">
        <v>310</v>
      </c>
      <c r="L82" s="65">
        <f>'SEDE 1'!L80</f>
        <v>310</v>
      </c>
      <c r="M82" s="65">
        <f>'SEDE 1'!M80</f>
        <v>301</v>
      </c>
      <c r="N82" s="279">
        <f>SUM(K82:M82)</f>
        <v>921</v>
      </c>
      <c r="O82" s="92">
        <v>301</v>
      </c>
      <c r="P82" s="92">
        <v>301</v>
      </c>
      <c r="Q82" s="70">
        <v>60</v>
      </c>
      <c r="R82" s="279">
        <f>SUM(O82:Q82)</f>
        <v>662</v>
      </c>
      <c r="S82" s="282">
        <f>J82+N82+R82</f>
        <v>3428</v>
      </c>
      <c r="T82" s="369"/>
    </row>
    <row r="83" spans="1:19" ht="12.75">
      <c r="A83" s="356" t="s">
        <v>31</v>
      </c>
      <c r="B83" s="358">
        <f>(B81*100)/B82</f>
        <v>53.225806451612904</v>
      </c>
      <c r="C83" s="358">
        <f>(C81*100)/C82</f>
        <v>63.214285714285715</v>
      </c>
      <c r="D83" s="358">
        <f aca="true" t="shared" si="33" ref="D83:S83">(D81*100)/D82</f>
        <v>53.225806451612904</v>
      </c>
      <c r="E83" s="359">
        <f t="shared" si="33"/>
        <v>56.333333333333336</v>
      </c>
      <c r="F83" s="358">
        <f t="shared" si="33"/>
        <v>70.60606060606061</v>
      </c>
      <c r="G83" s="358">
        <f t="shared" si="33"/>
        <v>75.23809523809524</v>
      </c>
      <c r="H83" s="358">
        <f t="shared" si="33"/>
        <v>73.33333333333333</v>
      </c>
      <c r="I83" s="359">
        <f t="shared" si="33"/>
        <v>73.01587301587301</v>
      </c>
      <c r="J83" s="360">
        <f t="shared" si="33"/>
        <v>64.8780487804878</v>
      </c>
      <c r="K83" s="358">
        <f t="shared" si="33"/>
        <v>52.58064516129032</v>
      </c>
      <c r="L83" s="358">
        <f t="shared" si="33"/>
        <v>56.12903225806452</v>
      </c>
      <c r="M83" s="358">
        <f t="shared" si="33"/>
        <v>68.10631229235881</v>
      </c>
      <c r="N83" s="370">
        <f t="shared" si="33"/>
        <v>58.84907709011944</v>
      </c>
      <c r="O83" s="358">
        <f t="shared" si="33"/>
        <v>68.10631229235881</v>
      </c>
      <c r="P83" s="358">
        <f t="shared" si="33"/>
        <v>34.21926910299003</v>
      </c>
      <c r="Q83" s="358">
        <f t="shared" si="33"/>
        <v>23.333333333333332</v>
      </c>
      <c r="R83" s="370">
        <f t="shared" si="33"/>
        <v>48.6404833836858</v>
      </c>
      <c r="S83" s="371">
        <f t="shared" si="33"/>
        <v>60.12252042007001</v>
      </c>
    </row>
    <row r="84" spans="1:19" ht="12.75">
      <c r="A84" s="356" t="s">
        <v>32</v>
      </c>
      <c r="B84" s="358">
        <f>B79/B78</f>
        <v>4.5</v>
      </c>
      <c r="C84" s="358">
        <f>C79/C78</f>
        <v>5.2</v>
      </c>
      <c r="D84" s="358">
        <f aca="true" t="shared" si="34" ref="D84:S85">D79/D78</f>
        <v>5.3</v>
      </c>
      <c r="E84" s="359">
        <f t="shared" si="34"/>
        <v>5</v>
      </c>
      <c r="F84" s="358">
        <f t="shared" si="34"/>
        <v>4.7272727272727275</v>
      </c>
      <c r="G84" s="358">
        <f t="shared" si="34"/>
        <v>5.3</v>
      </c>
      <c r="H84" s="358">
        <f t="shared" si="34"/>
        <v>5.5</v>
      </c>
      <c r="I84" s="359">
        <f t="shared" si="34"/>
        <v>5.161290322580645</v>
      </c>
      <c r="J84" s="372">
        <f t="shared" si="34"/>
        <v>5.081967213114754</v>
      </c>
      <c r="K84" s="373">
        <f t="shared" si="34"/>
        <v>5.6</v>
      </c>
      <c r="L84" s="373">
        <f t="shared" si="34"/>
        <v>5.2</v>
      </c>
      <c r="M84" s="373">
        <f t="shared" si="34"/>
        <v>5.2</v>
      </c>
      <c r="N84" s="370">
        <f t="shared" si="34"/>
        <v>5.333333333333333</v>
      </c>
      <c r="O84" s="373">
        <f t="shared" si="34"/>
        <v>4.4</v>
      </c>
      <c r="P84" s="373">
        <f t="shared" si="34"/>
        <v>4.6</v>
      </c>
      <c r="Q84" s="373">
        <f t="shared" si="34"/>
        <v>2.5</v>
      </c>
      <c r="R84" s="370">
        <f t="shared" si="34"/>
        <v>4.318181818181818</v>
      </c>
      <c r="S84" s="372">
        <f t="shared" si="34"/>
        <v>5</v>
      </c>
    </row>
    <row r="85" spans="1:19" ht="12.75">
      <c r="A85" s="356" t="s">
        <v>33</v>
      </c>
      <c r="B85" s="358">
        <f>B80/B79</f>
        <v>2.933333333333333</v>
      </c>
      <c r="C85" s="358">
        <f>C80/C79</f>
        <v>3.6538461538461537</v>
      </c>
      <c r="D85" s="358">
        <f aca="true" t="shared" si="35" ref="D85:S85">D80/D79</f>
        <v>2.660377358490566</v>
      </c>
      <c r="E85" s="359">
        <f t="shared" si="35"/>
        <v>3.0866666666666664</v>
      </c>
      <c r="F85" s="358">
        <f t="shared" si="35"/>
        <v>4.576923076923077</v>
      </c>
      <c r="G85" s="358">
        <f t="shared" si="35"/>
        <v>4.320754716981132</v>
      </c>
      <c r="H85" s="358">
        <f t="shared" si="34"/>
        <v>4.2727272727272725</v>
      </c>
      <c r="I85" s="359">
        <f t="shared" si="35"/>
        <v>4.3875</v>
      </c>
      <c r="J85" s="374">
        <f t="shared" si="35"/>
        <v>3.7580645161290325</v>
      </c>
      <c r="K85" s="358">
        <f t="shared" si="35"/>
        <v>2.9285714285714284</v>
      </c>
      <c r="L85" s="358">
        <f t="shared" si="35"/>
        <v>3.326923076923077</v>
      </c>
      <c r="M85" s="358">
        <f t="shared" si="35"/>
        <v>3.3653846153846154</v>
      </c>
      <c r="N85" s="370">
        <f t="shared" si="35"/>
        <v>3.2</v>
      </c>
      <c r="O85" s="375">
        <f t="shared" si="35"/>
        <v>4.795454545454546</v>
      </c>
      <c r="P85" s="375">
        <f t="shared" si="35"/>
        <v>2.0869565217391304</v>
      </c>
      <c r="Q85" s="375">
        <f t="shared" si="35"/>
        <v>6</v>
      </c>
      <c r="R85" s="279">
        <f t="shared" si="35"/>
        <v>3.5473684210526315</v>
      </c>
      <c r="S85" s="376">
        <f t="shared" si="35"/>
        <v>3.5646017699115045</v>
      </c>
    </row>
    <row r="86" spans="1:19" ht="30">
      <c r="A86" s="377" t="s">
        <v>93</v>
      </c>
      <c r="B86" s="508" t="s">
        <v>52</v>
      </c>
      <c r="C86" s="508" t="s">
        <v>51</v>
      </c>
      <c r="D86" s="508" t="s">
        <v>53</v>
      </c>
      <c r="E86" s="509" t="s">
        <v>55</v>
      </c>
      <c r="F86" s="508" t="s">
        <v>62</v>
      </c>
      <c r="G86" s="508" t="s">
        <v>63</v>
      </c>
      <c r="H86" s="508" t="s">
        <v>64</v>
      </c>
      <c r="I86" s="509" t="s">
        <v>57</v>
      </c>
      <c r="J86" s="510" t="s">
        <v>3</v>
      </c>
      <c r="K86" s="508" t="s">
        <v>54</v>
      </c>
      <c r="L86" s="508" t="s">
        <v>86</v>
      </c>
      <c r="M86" s="508" t="s">
        <v>49</v>
      </c>
      <c r="N86" s="509" t="s">
        <v>56</v>
      </c>
      <c r="O86" s="508" t="s">
        <v>58</v>
      </c>
      <c r="P86" s="508" t="s">
        <v>59</v>
      </c>
      <c r="Q86" s="508" t="s">
        <v>60</v>
      </c>
      <c r="R86" s="509" t="s">
        <v>61</v>
      </c>
      <c r="S86" s="510" t="s">
        <v>4</v>
      </c>
    </row>
    <row r="87" spans="1:19" ht="12.75">
      <c r="A87" s="350" t="s">
        <v>44</v>
      </c>
      <c r="B87" s="380">
        <v>2</v>
      </c>
      <c r="C87" s="45">
        <v>4</v>
      </c>
      <c r="D87" s="381">
        <v>2</v>
      </c>
      <c r="E87" s="382">
        <f>SUM(B87:D87)</f>
        <v>8</v>
      </c>
      <c r="F87" s="144">
        <v>4</v>
      </c>
      <c r="G87" s="45">
        <v>2</v>
      </c>
      <c r="H87" s="45">
        <v>3</v>
      </c>
      <c r="I87" s="382">
        <f>SUM(F87:H87)</f>
        <v>9</v>
      </c>
      <c r="J87" s="383">
        <f>+E87+I87</f>
        <v>17</v>
      </c>
      <c r="K87" s="45">
        <v>8</v>
      </c>
      <c r="L87" s="45">
        <v>2</v>
      </c>
      <c r="M87" s="45">
        <v>4</v>
      </c>
      <c r="N87" s="384">
        <f>SUM(K87:M87)</f>
        <v>14</v>
      </c>
      <c r="O87" s="43">
        <v>3</v>
      </c>
      <c r="P87" s="43">
        <v>4</v>
      </c>
      <c r="Q87" s="385">
        <v>1</v>
      </c>
      <c r="R87" s="384">
        <f>SUM(O87:Q87)</f>
        <v>8</v>
      </c>
      <c r="S87" s="386">
        <f>J87+N87+R87</f>
        <v>39</v>
      </c>
    </row>
    <row r="88" spans="1:19" ht="12.75">
      <c r="A88" s="348" t="s">
        <v>45</v>
      </c>
      <c r="B88" s="387">
        <v>3</v>
      </c>
      <c r="C88" s="45">
        <v>3</v>
      </c>
      <c r="D88" s="388">
        <v>2</v>
      </c>
      <c r="E88" s="389">
        <f>SUM(B88:D88)</f>
        <v>8</v>
      </c>
      <c r="F88" s="144">
        <v>3</v>
      </c>
      <c r="G88" s="45">
        <v>3</v>
      </c>
      <c r="H88" s="45">
        <v>5</v>
      </c>
      <c r="I88" s="382">
        <f>SUM(F88:H88)</f>
        <v>11</v>
      </c>
      <c r="J88" s="383">
        <f>+E88+I88</f>
        <v>19</v>
      </c>
      <c r="K88" s="45">
        <v>6</v>
      </c>
      <c r="L88" s="45">
        <v>11</v>
      </c>
      <c r="M88" s="45">
        <v>1</v>
      </c>
      <c r="N88" s="315">
        <f>SUM(K88:M88)</f>
        <v>18</v>
      </c>
      <c r="O88" s="70">
        <v>2</v>
      </c>
      <c r="P88" s="70">
        <v>3</v>
      </c>
      <c r="Q88" s="368">
        <v>0</v>
      </c>
      <c r="R88" s="382">
        <f>SUM(O88:Q88)</f>
        <v>5</v>
      </c>
      <c r="S88" s="386">
        <f>J88+N88+R88</f>
        <v>42</v>
      </c>
    </row>
    <row r="89" spans="1:19" ht="12.75">
      <c r="A89" s="350" t="s">
        <v>46</v>
      </c>
      <c r="B89" s="390">
        <f>(B87+B88)*100/B79</f>
        <v>11.11111111111111</v>
      </c>
      <c r="C89" s="390">
        <f aca="true" t="shared" si="36" ref="C89:S89">(C87+C88)*100/C79</f>
        <v>13.461538461538462</v>
      </c>
      <c r="D89" s="390">
        <f t="shared" si="36"/>
        <v>7.547169811320755</v>
      </c>
      <c r="E89" s="316">
        <f t="shared" si="36"/>
        <v>10.666666666666666</v>
      </c>
      <c r="F89" s="390">
        <f t="shared" si="36"/>
        <v>13.461538461538462</v>
      </c>
      <c r="G89" s="390">
        <f t="shared" si="36"/>
        <v>9.433962264150944</v>
      </c>
      <c r="H89" s="390">
        <f t="shared" si="36"/>
        <v>14.545454545454545</v>
      </c>
      <c r="I89" s="359">
        <f t="shared" si="36"/>
        <v>12.5</v>
      </c>
      <c r="J89" s="372">
        <f t="shared" si="36"/>
        <v>11.612903225806452</v>
      </c>
      <c r="K89" s="390">
        <f t="shared" si="36"/>
        <v>25</v>
      </c>
      <c r="L89" s="390">
        <f t="shared" si="36"/>
        <v>25</v>
      </c>
      <c r="M89" s="390">
        <f t="shared" si="36"/>
        <v>9.615384615384615</v>
      </c>
      <c r="N89" s="359">
        <f t="shared" si="36"/>
        <v>20</v>
      </c>
      <c r="O89" s="390">
        <f t="shared" si="36"/>
        <v>11.363636363636363</v>
      </c>
      <c r="P89" s="390">
        <f t="shared" si="36"/>
        <v>15.217391304347826</v>
      </c>
      <c r="Q89" s="390">
        <f t="shared" si="36"/>
        <v>20</v>
      </c>
      <c r="R89" s="359">
        <f t="shared" si="36"/>
        <v>13.68421052631579</v>
      </c>
      <c r="S89" s="372">
        <f t="shared" si="36"/>
        <v>14.336283185840708</v>
      </c>
    </row>
    <row r="90" spans="1:19" ht="12.75">
      <c r="A90" s="350" t="s">
        <v>47</v>
      </c>
      <c r="B90" s="83">
        <v>0</v>
      </c>
      <c r="C90" s="45">
        <v>0</v>
      </c>
      <c r="D90" s="84">
        <v>0</v>
      </c>
      <c r="E90" s="85">
        <f>SUM(B90:D90)</f>
        <v>0</v>
      </c>
      <c r="F90" s="45">
        <v>0</v>
      </c>
      <c r="G90" s="45">
        <v>0</v>
      </c>
      <c r="H90" s="46">
        <v>0</v>
      </c>
      <c r="I90" s="47">
        <f>SUM(F90:H90)</f>
        <v>0</v>
      </c>
      <c r="J90" s="98">
        <f>E90+I90</f>
        <v>0</v>
      </c>
      <c r="K90" s="45">
        <v>0</v>
      </c>
      <c r="L90" s="45">
        <v>0</v>
      </c>
      <c r="M90" s="45">
        <v>0</v>
      </c>
      <c r="N90" s="47">
        <f>SUM(K90:M90)</f>
        <v>0</v>
      </c>
      <c r="O90" s="70">
        <v>1</v>
      </c>
      <c r="P90" s="70">
        <v>0</v>
      </c>
      <c r="Q90" s="70">
        <v>0</v>
      </c>
      <c r="R90" s="85">
        <f>SUM(O90:Q90)</f>
        <v>1</v>
      </c>
      <c r="S90" s="141">
        <f>J90+N90+R90</f>
        <v>1</v>
      </c>
    </row>
    <row r="91" spans="1:19" ht="12.75">
      <c r="A91" s="350" t="s">
        <v>48</v>
      </c>
      <c r="B91" s="391">
        <f>B90/B79*100</f>
        <v>0</v>
      </c>
      <c r="C91" s="391">
        <f aca="true" t="shared" si="37" ref="C91:S91">C90/C79*100</f>
        <v>0</v>
      </c>
      <c r="D91" s="391">
        <f t="shared" si="37"/>
        <v>0</v>
      </c>
      <c r="E91" s="316">
        <f t="shared" si="37"/>
        <v>0</v>
      </c>
      <c r="F91" s="391">
        <f t="shared" si="37"/>
        <v>0</v>
      </c>
      <c r="G91" s="391">
        <v>10</v>
      </c>
      <c r="H91" s="391">
        <f t="shared" si="37"/>
        <v>0</v>
      </c>
      <c r="I91" s="316">
        <f t="shared" si="37"/>
        <v>0</v>
      </c>
      <c r="J91" s="372">
        <f t="shared" si="37"/>
        <v>0</v>
      </c>
      <c r="K91" s="391">
        <f t="shared" si="37"/>
        <v>0</v>
      </c>
      <c r="L91" s="391">
        <f t="shared" si="37"/>
        <v>0</v>
      </c>
      <c r="M91" s="391">
        <f t="shared" si="37"/>
        <v>0</v>
      </c>
      <c r="N91" s="316">
        <f t="shared" si="37"/>
        <v>0</v>
      </c>
      <c r="O91" s="391">
        <f t="shared" si="37"/>
        <v>2.272727272727273</v>
      </c>
      <c r="P91" s="391">
        <f t="shared" si="37"/>
        <v>0</v>
      </c>
      <c r="Q91" s="391">
        <f t="shared" si="37"/>
        <v>0</v>
      </c>
      <c r="R91" s="359">
        <f t="shared" si="37"/>
        <v>1.0526315789473684</v>
      </c>
      <c r="S91" s="372">
        <f t="shared" si="37"/>
        <v>0.17699115044247787</v>
      </c>
    </row>
    <row r="92" spans="1:19" ht="30">
      <c r="A92" s="347" t="s">
        <v>34</v>
      </c>
      <c r="B92" s="508" t="s">
        <v>52</v>
      </c>
      <c r="C92" s="508" t="s">
        <v>51</v>
      </c>
      <c r="D92" s="508" t="s">
        <v>53</v>
      </c>
      <c r="E92" s="509" t="s">
        <v>55</v>
      </c>
      <c r="F92" s="508" t="s">
        <v>62</v>
      </c>
      <c r="G92" s="508" t="s">
        <v>63</v>
      </c>
      <c r="H92" s="508" t="s">
        <v>64</v>
      </c>
      <c r="I92" s="509" t="s">
        <v>57</v>
      </c>
      <c r="J92" s="510" t="s">
        <v>3</v>
      </c>
      <c r="K92" s="508" t="s">
        <v>83</v>
      </c>
      <c r="L92" s="508" t="s">
        <v>87</v>
      </c>
      <c r="M92" s="508" t="s">
        <v>90</v>
      </c>
      <c r="N92" s="512" t="s">
        <v>56</v>
      </c>
      <c r="O92" s="508" t="s">
        <v>58</v>
      </c>
      <c r="P92" s="508" t="s">
        <v>59</v>
      </c>
      <c r="Q92" s="508" t="s">
        <v>60</v>
      </c>
      <c r="R92" s="509" t="s">
        <v>61</v>
      </c>
      <c r="S92" s="510" t="s">
        <v>4</v>
      </c>
    </row>
    <row r="93" spans="1:19" ht="12.75">
      <c r="A93" s="350" t="s">
        <v>35</v>
      </c>
      <c r="B93" s="392">
        <f>'SEDE 1'!B91+SEDE2!B36</f>
        <v>2702</v>
      </c>
      <c r="C93" s="392">
        <v>3833</v>
      </c>
      <c r="D93" s="448">
        <f>'SEDE 1'!D91+SEDE2!D36</f>
        <v>3355</v>
      </c>
      <c r="E93" s="393">
        <f>D93+C93+B93</f>
        <v>9890</v>
      </c>
      <c r="F93" s="522">
        <f>'SEDE 1'!F91+SEDE2!F36</f>
        <v>3000</v>
      </c>
      <c r="G93" s="392">
        <f>'SEDE 1'!G91+SEDE2!G36</f>
        <v>3250</v>
      </c>
      <c r="H93" s="392">
        <f>'SEDE 1'!H91+SEDE2!H36</f>
        <v>2398</v>
      </c>
      <c r="I93" s="279">
        <f>H93+G93+F93</f>
        <v>8648</v>
      </c>
      <c r="J93" s="281">
        <f>I93+E93</f>
        <v>18538</v>
      </c>
      <c r="K93" s="392">
        <f>'SEDE 1'!K91+SEDE2!K36</f>
        <v>2511</v>
      </c>
      <c r="L93" s="392">
        <f>'SEDE 1'!L91+SEDE2!L36</f>
        <v>2741</v>
      </c>
      <c r="M93" s="392">
        <f>'SEDE 1'!M91+SEDE2!M36</f>
        <v>2344</v>
      </c>
      <c r="N93" s="297">
        <f>SUM(K93:M93)</f>
        <v>7596</v>
      </c>
      <c r="O93" s="392">
        <f>'SEDE 1'!O91+SEDE2!O36</f>
        <v>2354</v>
      </c>
      <c r="P93" s="392">
        <f>'SEDE 1'!P91+SEDE2!P36</f>
        <v>2053</v>
      </c>
      <c r="Q93" s="448">
        <f>'SEDE 1'!Q91+SEDE2!Q36</f>
        <v>1871</v>
      </c>
      <c r="R93" s="395">
        <f>SUM(O93:Q93)</f>
        <v>6278</v>
      </c>
      <c r="S93" s="282">
        <f>J93+N93+R93</f>
        <v>32412</v>
      </c>
    </row>
    <row r="94" spans="1:19" ht="12.75">
      <c r="A94" s="350" t="s">
        <v>102</v>
      </c>
      <c r="B94" s="392">
        <f>'SEDE 1'!B93+SEDE2!B38</f>
        <v>62</v>
      </c>
      <c r="C94" s="392">
        <f>'SEDE 1'!C93+SEDE2!C38</f>
        <v>84</v>
      </c>
      <c r="D94" s="448">
        <f>'SEDE 1'!D93+SEDE2!D38</f>
        <v>75</v>
      </c>
      <c r="E94" s="279">
        <f>SUM(B94:D94)</f>
        <v>221</v>
      </c>
      <c r="F94" s="392">
        <f>'SEDE 1'!F93+SEDE2!F38</f>
        <v>73</v>
      </c>
      <c r="G94" s="392">
        <f>'SEDE 1'!G93+SEDE2!G38</f>
        <v>96</v>
      </c>
      <c r="H94" s="392">
        <f>'SEDE 1'!H93+SEDE2!H38</f>
        <v>93</v>
      </c>
      <c r="I94" s="279">
        <f>SUM(F94:H94)</f>
        <v>262</v>
      </c>
      <c r="J94" s="420">
        <f>+E94+I94</f>
        <v>483</v>
      </c>
      <c r="K94" s="534">
        <f>'SEDE 1'!K93+SEDE2!K38</f>
        <v>69</v>
      </c>
      <c r="L94" s="534">
        <f>'SEDE 1'!L93+SEDE2!L38</f>
        <v>89</v>
      </c>
      <c r="M94" s="535">
        <f>'SEDE 1'!M93+SEDE2!M38</f>
        <v>44</v>
      </c>
      <c r="N94" s="536">
        <f>'SEDE 1'!N93+SEDE2!N38</f>
        <v>202</v>
      </c>
      <c r="O94" s="392">
        <f>'SEDE 1'!O93+SEDE2!O38</f>
        <v>60</v>
      </c>
      <c r="P94" s="522">
        <f>'SEDE 1'!P93+SEDE2!P38</f>
        <v>118</v>
      </c>
      <c r="Q94" s="448">
        <f>'SEDE 1'!Q93+SEDE2!Q38</f>
        <v>72</v>
      </c>
      <c r="R94" s="297">
        <f>SUM(O94:Q94)</f>
        <v>250</v>
      </c>
      <c r="S94" s="282">
        <f>J94+N94+R94</f>
        <v>935</v>
      </c>
    </row>
    <row r="95" spans="1:19" ht="12.75">
      <c r="A95" s="114" t="s">
        <v>125</v>
      </c>
      <c r="B95" s="392">
        <v>39</v>
      </c>
      <c r="C95" s="392">
        <v>26</v>
      </c>
      <c r="D95" s="448">
        <v>53</v>
      </c>
      <c r="E95" s="279">
        <f>SUM(B95:D95)</f>
        <v>118</v>
      </c>
      <c r="F95" s="392">
        <v>38</v>
      </c>
      <c r="G95" s="392">
        <v>58</v>
      </c>
      <c r="H95" s="392">
        <v>29</v>
      </c>
      <c r="I95" s="279">
        <f>SUM(F95:H95)</f>
        <v>125</v>
      </c>
      <c r="J95" s="420">
        <f>+E95+I95</f>
        <v>243</v>
      </c>
      <c r="K95" s="534">
        <v>41</v>
      </c>
      <c r="L95" s="534">
        <v>36</v>
      </c>
      <c r="M95" s="535">
        <v>40</v>
      </c>
      <c r="N95" s="536">
        <f>SUM(K95:M95)</f>
        <v>117</v>
      </c>
      <c r="O95" s="394">
        <v>47</v>
      </c>
      <c r="P95" s="394">
        <v>37</v>
      </c>
      <c r="Q95" s="394">
        <v>34</v>
      </c>
      <c r="R95" s="297">
        <f>SUM(O95:Q95)</f>
        <v>118</v>
      </c>
      <c r="S95" s="282">
        <f>J95+N95+R95</f>
        <v>478</v>
      </c>
    </row>
    <row r="96" spans="1:19" ht="12.75">
      <c r="A96" s="114" t="s">
        <v>140</v>
      </c>
      <c r="B96" s="392">
        <v>105</v>
      </c>
      <c r="C96" s="392">
        <v>131</v>
      </c>
      <c r="D96" s="448">
        <v>134</v>
      </c>
      <c r="E96" s="279">
        <f>SUM(B96:D96)</f>
        <v>370</v>
      </c>
      <c r="F96" s="392">
        <v>93</v>
      </c>
      <c r="G96" s="392">
        <v>75</v>
      </c>
      <c r="H96" s="392">
        <v>79</v>
      </c>
      <c r="I96" s="279">
        <f>SUM(F96:H96)</f>
        <v>247</v>
      </c>
      <c r="J96" s="420">
        <f>+E96+I96</f>
        <v>617</v>
      </c>
      <c r="K96" s="534">
        <v>83</v>
      </c>
      <c r="L96" s="534">
        <v>68</v>
      </c>
      <c r="M96" s="537">
        <v>0</v>
      </c>
      <c r="N96" s="536">
        <f>SUM(K96:M96)</f>
        <v>151</v>
      </c>
      <c r="O96" s="394">
        <v>0</v>
      </c>
      <c r="P96" s="394">
        <v>0</v>
      </c>
      <c r="Q96" s="394">
        <v>0</v>
      </c>
      <c r="R96" s="395">
        <f>SUM(O96:Q96)</f>
        <v>0</v>
      </c>
      <c r="S96" s="282">
        <f>J96+N96+R96</f>
        <v>768</v>
      </c>
    </row>
    <row r="97" spans="1:19" s="265" customFormat="1" ht="12.75">
      <c r="A97" s="351" t="s">
        <v>36</v>
      </c>
      <c r="B97" s="392">
        <f>'SEDE 1'!B92+SEDE2!B37</f>
        <v>1612</v>
      </c>
      <c r="C97" s="392">
        <f>'SEDE 1'!C92+SEDE2!C37</f>
        <v>1757</v>
      </c>
      <c r="D97" s="448">
        <f>'SEDE 1'!D92+SEDE2!D37</f>
        <v>1646</v>
      </c>
      <c r="E97" s="396">
        <f>SUM(B97:D97)</f>
        <v>5015</v>
      </c>
      <c r="F97" s="392">
        <f>'SEDE 1'!F92+SEDE2!F37</f>
        <v>1419</v>
      </c>
      <c r="G97" s="392">
        <f>'SEDE 1'!G92+SEDE2!G37</f>
        <v>1691</v>
      </c>
      <c r="H97" s="392">
        <f>'SEDE 1'!H92+SEDE2!H37</f>
        <v>1475</v>
      </c>
      <c r="I97" s="397">
        <f>SUM(F97:H97)</f>
        <v>4585</v>
      </c>
      <c r="J97" s="420">
        <f>+E97+I97</f>
        <v>9600</v>
      </c>
      <c r="K97" s="392">
        <f>'SEDE 1'!K92+SEDE2!K37</f>
        <v>1593</v>
      </c>
      <c r="L97" s="392">
        <f>'SEDE 1'!L92+SEDE2!L37</f>
        <v>1509</v>
      </c>
      <c r="M97" s="448">
        <f>'SEDE 1'!M92+SEDE2!M37</f>
        <v>1595</v>
      </c>
      <c r="N97" s="399">
        <f>SUM(K97:M97)</f>
        <v>4697</v>
      </c>
      <c r="O97" s="392">
        <f>'SEDE 1'!O92+SEDE2!O37</f>
        <v>1690</v>
      </c>
      <c r="P97" s="392">
        <f>'SEDE 1'!P92+SEDE2!P37</f>
        <v>1508</v>
      </c>
      <c r="Q97" s="448">
        <f>'SEDE 1'!Q92+SEDE2!Q37</f>
        <v>1390</v>
      </c>
      <c r="R97" s="399">
        <f>SUM(O97:Q97)</f>
        <v>4588</v>
      </c>
      <c r="S97" s="282">
        <f>J97+N97+R97</f>
        <v>18885</v>
      </c>
    </row>
    <row r="98" spans="1:19" ht="30">
      <c r="A98" s="400" t="s">
        <v>37</v>
      </c>
      <c r="B98" s="508" t="s">
        <v>52</v>
      </c>
      <c r="C98" s="508" t="s">
        <v>51</v>
      </c>
      <c r="D98" s="508" t="s">
        <v>53</v>
      </c>
      <c r="E98" s="509" t="s">
        <v>55</v>
      </c>
      <c r="F98" s="508" t="s">
        <v>62</v>
      </c>
      <c r="G98" s="508" t="s">
        <v>63</v>
      </c>
      <c r="H98" s="508" t="s">
        <v>64</v>
      </c>
      <c r="I98" s="509" t="s">
        <v>57</v>
      </c>
      <c r="J98" s="510" t="s">
        <v>3</v>
      </c>
      <c r="K98" s="508" t="s">
        <v>83</v>
      </c>
      <c r="L98" s="508" t="s">
        <v>87</v>
      </c>
      <c r="M98" s="508" t="s">
        <v>90</v>
      </c>
      <c r="N98" s="512" t="s">
        <v>56</v>
      </c>
      <c r="O98" s="508" t="s">
        <v>58</v>
      </c>
      <c r="P98" s="508" t="s">
        <v>59</v>
      </c>
      <c r="Q98" s="508" t="s">
        <v>60</v>
      </c>
      <c r="R98" s="509" t="s">
        <v>61</v>
      </c>
      <c r="S98" s="510" t="s">
        <v>4</v>
      </c>
    </row>
    <row r="99" spans="1:19" ht="12.75">
      <c r="A99" s="322" t="s">
        <v>111</v>
      </c>
      <c r="B99" s="398">
        <f>'SEDE 1'!B95+SEDE2!B40</f>
        <v>157</v>
      </c>
      <c r="C99" s="398">
        <f>'SEDE 1'!C95+SEDE2!C40</f>
        <v>160</v>
      </c>
      <c r="D99" s="398">
        <f>'SEDE 1'!D95+SEDE2!D40</f>
        <v>159</v>
      </c>
      <c r="E99" s="279">
        <f aca="true" t="shared" si="38" ref="E99:E104">SUM(B99:D99)</f>
        <v>476</v>
      </c>
      <c r="F99" s="398">
        <f>'SEDE 1'!F95+SEDE2!F40</f>
        <v>152</v>
      </c>
      <c r="G99" s="398">
        <f>'SEDE 1'!G95+SEDE2!G40</f>
        <v>170</v>
      </c>
      <c r="H99" s="398">
        <f>'SEDE 1'!H95+SEDE2!H40</f>
        <v>122</v>
      </c>
      <c r="I99" s="279">
        <f aca="true" t="shared" si="39" ref="I99:I104">SUM(F99:H99)</f>
        <v>444</v>
      </c>
      <c r="J99" s="281">
        <f>+E99+I99</f>
        <v>920</v>
      </c>
      <c r="K99" s="538">
        <f>'SEDE 1'!K95+SEDE2!K40</f>
        <v>172</v>
      </c>
      <c r="L99" s="538">
        <f>'SEDE 1'!L95+SEDE2!L40</f>
        <v>161</v>
      </c>
      <c r="M99" s="538">
        <f>'SEDE 1'!M95+SEDE2!M40</f>
        <v>142</v>
      </c>
      <c r="N99" s="539">
        <f aca="true" t="shared" si="40" ref="N99:N104">SUM(K99:M99)</f>
        <v>475</v>
      </c>
      <c r="O99" s="540">
        <f>'SEDE 1'!O95+SEDE2!O40</f>
        <v>154</v>
      </c>
      <c r="P99" s="398">
        <f>'SEDE 1'!P95+SEDE2!P40</f>
        <v>164</v>
      </c>
      <c r="Q99" s="296">
        <v>141</v>
      </c>
      <c r="R99" s="297">
        <f aca="true" t="shared" si="41" ref="R99:R104">SUM(O99:Q99)</f>
        <v>459</v>
      </c>
      <c r="S99" s="282">
        <f aca="true" t="shared" si="42" ref="S99:S104">J99+N99+R99</f>
        <v>1854</v>
      </c>
    </row>
    <row r="100" spans="1:19" ht="12.75">
      <c r="A100" s="401" t="s">
        <v>110</v>
      </c>
      <c r="B100" s="402">
        <f>'SEDE 1'!B96+SEDE2!B41</f>
        <v>354</v>
      </c>
      <c r="C100" s="402">
        <f>'SEDE 1'!C96+SEDE2!C41</f>
        <v>399</v>
      </c>
      <c r="D100" s="402">
        <f>'SEDE 1'!D96+SEDE2!D41</f>
        <v>363</v>
      </c>
      <c r="E100" s="293">
        <f t="shared" si="38"/>
        <v>1116</v>
      </c>
      <c r="F100" s="402">
        <f>'SEDE 1'!F96+SEDE2!F41</f>
        <v>434</v>
      </c>
      <c r="G100" s="398">
        <f>'SEDE 1'!G96+SEDE2!G41</f>
        <v>452</v>
      </c>
      <c r="H100" s="398">
        <f>'SEDE 1'!H96+SEDE2!H41</f>
        <v>400</v>
      </c>
      <c r="I100" s="279">
        <f t="shared" si="39"/>
        <v>1286</v>
      </c>
      <c r="J100" s="281">
        <f>+E100+I100</f>
        <v>2402</v>
      </c>
      <c r="K100" s="538">
        <f>'SEDE 1'!K96+SEDE2!K41</f>
        <v>390</v>
      </c>
      <c r="L100" s="538">
        <f>'SEDE 1'!L96+SEDE2!L41</f>
        <v>375</v>
      </c>
      <c r="M100" s="538">
        <f>'SEDE 1'!M96+SEDE2!M41</f>
        <v>344</v>
      </c>
      <c r="N100" s="539">
        <f t="shared" si="40"/>
        <v>1109</v>
      </c>
      <c r="O100" s="398">
        <f>'SEDE 1'!O96+SEDE2!O41</f>
        <v>311</v>
      </c>
      <c r="P100" s="398">
        <f>'SEDE 1'!P96+SEDE2!P41</f>
        <v>243</v>
      </c>
      <c r="Q100" s="398">
        <f>'SEDE 1'!Q96+SEDE2!Q41</f>
        <v>129</v>
      </c>
      <c r="R100" s="297">
        <f t="shared" si="41"/>
        <v>683</v>
      </c>
      <c r="S100" s="282">
        <f t="shared" si="42"/>
        <v>4194</v>
      </c>
    </row>
    <row r="101" spans="1:19" ht="12.75">
      <c r="A101" s="401" t="s">
        <v>38</v>
      </c>
      <c r="B101" s="402">
        <f>'SEDE 1'!B97+SEDE2!B42</f>
        <v>4200</v>
      </c>
      <c r="C101" s="402">
        <f>'SEDE 1'!C97+SEDE2!C42</f>
        <v>4119</v>
      </c>
      <c r="D101" s="402">
        <f>'SEDE 1'!D97+SEDE2!D42</f>
        <v>4732</v>
      </c>
      <c r="E101" s="293">
        <f t="shared" si="38"/>
        <v>13051</v>
      </c>
      <c r="F101" s="402">
        <f>'SEDE 1'!F97+SEDE2!F42</f>
        <v>4604</v>
      </c>
      <c r="G101" s="398">
        <f>'SEDE 1'!G97+SEDE2!G42</f>
        <v>5132</v>
      </c>
      <c r="H101" s="398">
        <f>'SEDE 1'!H97+SEDE2!H42</f>
        <v>4438</v>
      </c>
      <c r="I101" s="279">
        <f t="shared" si="39"/>
        <v>14174</v>
      </c>
      <c r="J101" s="281">
        <f>E101+I101</f>
        <v>27225</v>
      </c>
      <c r="K101" s="398">
        <f>'SEDE 1'!K97+SEDE2!K42</f>
        <v>4283</v>
      </c>
      <c r="L101" s="398">
        <f>'SEDE 1'!L97+SEDE2!L42</f>
        <v>3980</v>
      </c>
      <c r="M101" s="398">
        <f>'SEDE 1'!M97+SEDE2!M42</f>
        <v>3861</v>
      </c>
      <c r="N101" s="297">
        <f t="shared" si="40"/>
        <v>12124</v>
      </c>
      <c r="O101" s="398">
        <f>'SEDE 1'!O97+SEDE2!O42</f>
        <v>4256</v>
      </c>
      <c r="P101" s="398">
        <f>'SEDE 1'!P97+SEDE2!P42</f>
        <v>3833</v>
      </c>
      <c r="Q101" s="398">
        <f>'SEDE 1'!Q97+SEDE2!Q42</f>
        <v>2451</v>
      </c>
      <c r="R101" s="297">
        <f t="shared" si="41"/>
        <v>10540</v>
      </c>
      <c r="S101" s="282">
        <f t="shared" si="42"/>
        <v>49889</v>
      </c>
    </row>
    <row r="102" spans="1:19" ht="12.75">
      <c r="A102" s="403" t="s">
        <v>39</v>
      </c>
      <c r="B102" s="402">
        <f>SEDE2!B43</f>
        <v>1926</v>
      </c>
      <c r="C102" s="402">
        <f>SEDE2!C43</f>
        <v>2062</v>
      </c>
      <c r="D102" s="402">
        <f>SEDE2!D43</f>
        <v>1685</v>
      </c>
      <c r="E102" s="293">
        <f t="shared" si="38"/>
        <v>5673</v>
      </c>
      <c r="F102" s="402">
        <f>SEDE2!F43</f>
        <v>1825</v>
      </c>
      <c r="G102" s="402">
        <f>SEDE2!G43</f>
        <v>1711</v>
      </c>
      <c r="H102" s="402">
        <f>SEDE2!H43</f>
        <v>1301</v>
      </c>
      <c r="I102" s="279">
        <f t="shared" si="39"/>
        <v>4837</v>
      </c>
      <c r="J102" s="281">
        <f>+E102+I102</f>
        <v>10510</v>
      </c>
      <c r="K102" s="402">
        <f>SEDE2!K43</f>
        <v>1636</v>
      </c>
      <c r="L102" s="402">
        <f>SEDE2!L43</f>
        <v>1431</v>
      </c>
      <c r="M102" s="402">
        <f>SEDE2!M43</f>
        <v>1378</v>
      </c>
      <c r="N102" s="297">
        <f>SEDE2!N43</f>
        <v>4445</v>
      </c>
      <c r="O102" s="402">
        <f>SEDE2!O43</f>
        <v>1485</v>
      </c>
      <c r="P102" s="402">
        <f>SEDE2!P43</f>
        <v>1346</v>
      </c>
      <c r="Q102" s="402">
        <f>SEDE2!Q43</f>
        <v>1262</v>
      </c>
      <c r="R102" s="297">
        <f t="shared" si="41"/>
        <v>4093</v>
      </c>
      <c r="S102" s="282">
        <f t="shared" si="42"/>
        <v>19048</v>
      </c>
    </row>
    <row r="103" spans="1:19" ht="12.75">
      <c r="A103" s="72" t="s">
        <v>126</v>
      </c>
      <c r="B103" s="402">
        <f>'SEDE 1'!B99+'SEDE 1'!B98+SEDE2!B44</f>
        <v>308</v>
      </c>
      <c r="C103" s="402">
        <f>'SEDE 1'!C99+'SEDE 1'!C98+SEDE2!C44</f>
        <v>345</v>
      </c>
      <c r="D103" s="402">
        <f>'SEDE 1'!D99+'SEDE 1'!D98+SEDE2!D44</f>
        <v>262</v>
      </c>
      <c r="E103" s="293">
        <f t="shared" si="38"/>
        <v>915</v>
      </c>
      <c r="F103" s="402">
        <f>'SEDE 1'!F99+'SEDE 1'!F98+SEDE2!F44</f>
        <v>384</v>
      </c>
      <c r="G103" s="402">
        <f>'SEDE 1'!G99+'SEDE 1'!G98+SEDE2!G44</f>
        <v>336</v>
      </c>
      <c r="H103" s="402">
        <f>'SEDE 1'!H99+'SEDE 1'!H98+SEDE2!H44</f>
        <v>323</v>
      </c>
      <c r="I103" s="279">
        <f t="shared" si="39"/>
        <v>1043</v>
      </c>
      <c r="J103" s="281">
        <f>E103+I103</f>
        <v>1958</v>
      </c>
      <c r="K103" s="402">
        <f>'SEDE 1'!K99+'SEDE 1'!K98+SEDE2!K44</f>
        <v>314</v>
      </c>
      <c r="L103" s="402">
        <f>'SEDE 1'!L99+'SEDE 1'!L98+SEDE2!L44</f>
        <v>286</v>
      </c>
      <c r="M103" s="402">
        <f>'SEDE 1'!M99+'SEDE 1'!M98+SEDE2!M44</f>
        <v>342</v>
      </c>
      <c r="N103" s="297">
        <f>'SEDE 1'!N99+'SEDE 1'!N98+SEDE2!N44</f>
        <v>942</v>
      </c>
      <c r="O103" s="402">
        <f>'SEDE 1'!O99+'SEDE 1'!O98+SEDE2!O44</f>
        <v>262</v>
      </c>
      <c r="P103" s="402">
        <f>'SEDE 1'!P99+'SEDE 1'!P98+SEDE2!P44</f>
        <v>275</v>
      </c>
      <c r="Q103" s="402">
        <f>'SEDE 1'!Q99+'SEDE 1'!Q98+SEDE2!Q44</f>
        <v>98</v>
      </c>
      <c r="R103" s="395">
        <f t="shared" si="41"/>
        <v>635</v>
      </c>
      <c r="S103" s="282">
        <f t="shared" si="42"/>
        <v>3535</v>
      </c>
    </row>
    <row r="104" spans="1:19" ht="12.75">
      <c r="A104" s="344" t="s">
        <v>40</v>
      </c>
      <c r="B104" s="324">
        <f>'SEDE 1'!B101+'SEDE 1'!B100+SEDE2!B45</f>
        <v>716</v>
      </c>
      <c r="C104" s="324">
        <f>'SEDE 1'!C101+'SEDE 1'!C100+SEDE2!C45</f>
        <v>1062</v>
      </c>
      <c r="D104" s="324">
        <f>'SEDE 1'!D101+'SEDE 1'!D100+SEDE2!D45</f>
        <v>793</v>
      </c>
      <c r="E104" s="279">
        <f t="shared" si="38"/>
        <v>2571</v>
      </c>
      <c r="F104" s="324">
        <f>'SEDE 1'!F101+'SEDE 1'!F100+SEDE2!F45</f>
        <v>934</v>
      </c>
      <c r="G104" s="324">
        <f>'SEDE 1'!G101+'SEDE 1'!G100+SEDE2!G45</f>
        <v>1279</v>
      </c>
      <c r="H104" s="324">
        <f>'SEDE 1'!H101+'SEDE 1'!H100+SEDE2!H45</f>
        <v>942</v>
      </c>
      <c r="I104" s="279">
        <f t="shared" si="39"/>
        <v>3155</v>
      </c>
      <c r="J104" s="281">
        <f>+E104+I104</f>
        <v>5726</v>
      </c>
      <c r="K104" s="324">
        <f>'SEDE 1'!K101+'SEDE 1'!K100+SEDE2!K45</f>
        <v>746</v>
      </c>
      <c r="L104" s="324">
        <f>'SEDE 1'!L101+'SEDE 1'!L100+SEDE2!L45</f>
        <v>1022</v>
      </c>
      <c r="M104" s="324">
        <v>976</v>
      </c>
      <c r="N104" s="449">
        <f t="shared" si="40"/>
        <v>2744</v>
      </c>
      <c r="O104" s="324">
        <f>'SEDE 1'!O101+'SEDE 1'!O100+SEDE2!O45</f>
        <v>967</v>
      </c>
      <c r="P104" s="324">
        <f>'SEDE 1'!P101+'SEDE 1'!P100+SEDE2!P45</f>
        <v>684</v>
      </c>
      <c r="Q104" s="324">
        <f>'SEDE 1'!Q101+'SEDE 1'!Q100+SEDE2!Q45</f>
        <v>470</v>
      </c>
      <c r="R104" s="297">
        <f t="shared" si="41"/>
        <v>2121</v>
      </c>
      <c r="S104" s="282">
        <f t="shared" si="42"/>
        <v>10591</v>
      </c>
    </row>
    <row r="105" spans="1:19" s="318" customFormat="1" ht="30">
      <c r="A105" s="344" t="s">
        <v>41</v>
      </c>
      <c r="B105" s="507" t="s">
        <v>52</v>
      </c>
      <c r="C105" s="507" t="s">
        <v>51</v>
      </c>
      <c r="D105" s="507" t="s">
        <v>53</v>
      </c>
      <c r="E105" s="512" t="s">
        <v>55</v>
      </c>
      <c r="F105" s="507" t="s">
        <v>0</v>
      </c>
      <c r="G105" s="507" t="s">
        <v>1</v>
      </c>
      <c r="H105" s="507" t="s">
        <v>2</v>
      </c>
      <c r="I105" s="512" t="s">
        <v>57</v>
      </c>
      <c r="J105" s="515" t="s">
        <v>3</v>
      </c>
      <c r="K105" s="508" t="s">
        <v>83</v>
      </c>
      <c r="L105" s="508" t="s">
        <v>87</v>
      </c>
      <c r="M105" s="508" t="s">
        <v>90</v>
      </c>
      <c r="N105" s="512" t="s">
        <v>56</v>
      </c>
      <c r="O105" s="508" t="s">
        <v>58</v>
      </c>
      <c r="P105" s="508" t="s">
        <v>59</v>
      </c>
      <c r="Q105" s="508" t="s">
        <v>60</v>
      </c>
      <c r="R105" s="509" t="s">
        <v>61</v>
      </c>
      <c r="S105" s="515" t="s">
        <v>4</v>
      </c>
    </row>
    <row r="106" spans="1:19" ht="12.75">
      <c r="A106" s="113" t="s">
        <v>131</v>
      </c>
      <c r="B106" s="79">
        <v>5188</v>
      </c>
      <c r="C106" s="36">
        <v>6313</v>
      </c>
      <c r="D106" s="404">
        <v>5861</v>
      </c>
      <c r="E106" s="47">
        <f>SUM(B106:D106)</f>
        <v>17362</v>
      </c>
      <c r="F106" s="292">
        <v>5915</v>
      </c>
      <c r="G106" s="92">
        <v>5890</v>
      </c>
      <c r="H106" s="92">
        <f>'SEDE 1'!H103+SEDE2!H47</f>
        <v>5055</v>
      </c>
      <c r="I106" s="384">
        <f>SUM(F106:H106)</f>
        <v>16860</v>
      </c>
      <c r="J106" s="405">
        <f>+E106+I106</f>
        <v>34222</v>
      </c>
      <c r="K106" s="92">
        <f>'SEDE 1'!K103+SEDE2!K47</f>
        <v>4914</v>
      </c>
      <c r="L106" s="92">
        <v>5596</v>
      </c>
      <c r="M106" s="92">
        <f>'SEDE 1'!M103+SEDE2!M47</f>
        <v>5271</v>
      </c>
      <c r="N106" s="297">
        <f>SUM(K106:M106)</f>
        <v>15781</v>
      </c>
      <c r="O106" s="296">
        <v>5255</v>
      </c>
      <c r="P106" s="36">
        <v>5616</v>
      </c>
      <c r="Q106" s="292">
        <v>3598</v>
      </c>
      <c r="R106" s="297">
        <f>SUM(O106:Q106)</f>
        <v>14469</v>
      </c>
      <c r="S106" s="406">
        <f>J106+N106+R106</f>
        <v>64472</v>
      </c>
    </row>
    <row r="107" spans="1:19" s="318" customFormat="1" ht="25.5">
      <c r="A107" s="407" t="s">
        <v>42</v>
      </c>
      <c r="B107" s="378" t="s">
        <v>52</v>
      </c>
      <c r="C107" s="378" t="s">
        <v>51</v>
      </c>
      <c r="D107" s="378" t="s">
        <v>53</v>
      </c>
      <c r="E107" s="298" t="s">
        <v>55</v>
      </c>
      <c r="F107" s="378" t="s">
        <v>62</v>
      </c>
      <c r="G107" s="378" t="s">
        <v>63</v>
      </c>
      <c r="H107" s="378" t="s">
        <v>64</v>
      </c>
      <c r="I107" s="298" t="s">
        <v>57</v>
      </c>
      <c r="J107" s="379" t="s">
        <v>3</v>
      </c>
      <c r="K107" s="290" t="s">
        <v>83</v>
      </c>
      <c r="L107" s="290" t="s">
        <v>87</v>
      </c>
      <c r="M107" s="290" t="s">
        <v>90</v>
      </c>
      <c r="N107" s="290" t="s">
        <v>58</v>
      </c>
      <c r="O107" s="290" t="s">
        <v>58</v>
      </c>
      <c r="P107" s="290" t="s">
        <v>59</v>
      </c>
      <c r="Q107" s="290" t="s">
        <v>60</v>
      </c>
      <c r="R107" s="273" t="s">
        <v>61</v>
      </c>
      <c r="S107" s="379" t="s">
        <v>4</v>
      </c>
    </row>
    <row r="108" spans="1:19" s="318" customFormat="1" ht="12.75">
      <c r="A108" s="322" t="s">
        <v>43</v>
      </c>
      <c r="B108" s="324">
        <f>'SEDE 1'!B105+SEDE2!B49</f>
        <v>27695</v>
      </c>
      <c r="C108" s="324">
        <f>'SEDE 1'!C105+SEDE2!C49</f>
        <v>23024</v>
      </c>
      <c r="D108" s="324">
        <f>'SEDE 1'!D105+SEDE2!D49</f>
        <v>25530</v>
      </c>
      <c r="E108" s="315">
        <f>SUM(B108:D108)</f>
        <v>76249</v>
      </c>
      <c r="F108" s="324">
        <v>32994</v>
      </c>
      <c r="G108" s="324">
        <f>'SEDE 1'!G105+SEDE2!G49</f>
        <v>29889</v>
      </c>
      <c r="H108" s="324">
        <f>'SEDE 1'!H105+SEDE2!H49</f>
        <v>32617</v>
      </c>
      <c r="I108" s="408">
        <f>SUM(F108:H108)</f>
        <v>95500</v>
      </c>
      <c r="J108" s="409">
        <f>E108+I108</f>
        <v>171749</v>
      </c>
      <c r="K108" s="324">
        <f>'SEDE 1'!K105+SEDE2!K49</f>
        <v>34768</v>
      </c>
      <c r="L108" s="324">
        <f>'SEDE 1'!L105+SEDE2!L49</f>
        <v>34638</v>
      </c>
      <c r="M108" s="324">
        <f>'SEDE 1'!M105+SEDE2!M49</f>
        <v>30047</v>
      </c>
      <c r="N108" s="315">
        <f>SUM(K108:M108)</f>
        <v>99453</v>
      </c>
      <c r="O108" s="324">
        <f>'SEDE 1'!O105+SEDE2!O49</f>
        <v>32629</v>
      </c>
      <c r="P108" s="324">
        <f>'SEDE 1'!P105+SEDE2!P49</f>
        <v>28223</v>
      </c>
      <c r="Q108" s="324">
        <f>'SEDE 1'!Q105+SEDE2!Q49</f>
        <v>24378</v>
      </c>
      <c r="R108" s="315">
        <f>SUM(O108:Q108)</f>
        <v>85230</v>
      </c>
      <c r="S108" s="282">
        <f>J108+N108+R108</f>
        <v>356432</v>
      </c>
    </row>
    <row r="109" spans="1:19" ht="30">
      <c r="A109" s="407" t="s">
        <v>91</v>
      </c>
      <c r="B109" s="508" t="s">
        <v>52</v>
      </c>
      <c r="C109" s="508" t="s">
        <v>51</v>
      </c>
      <c r="D109" s="508" t="s">
        <v>53</v>
      </c>
      <c r="E109" s="509" t="s">
        <v>55</v>
      </c>
      <c r="F109" s="508" t="s">
        <v>62</v>
      </c>
      <c r="G109" s="508" t="s">
        <v>63</v>
      </c>
      <c r="H109" s="508" t="s">
        <v>64</v>
      </c>
      <c r="I109" s="509" t="s">
        <v>57</v>
      </c>
      <c r="J109" s="510" t="s">
        <v>3</v>
      </c>
      <c r="K109" s="508" t="s">
        <v>83</v>
      </c>
      <c r="L109" s="508" t="s">
        <v>87</v>
      </c>
      <c r="M109" s="508" t="s">
        <v>90</v>
      </c>
      <c r="N109" s="512" t="s">
        <v>56</v>
      </c>
      <c r="O109" s="508" t="s">
        <v>58</v>
      </c>
      <c r="P109" s="508" t="s">
        <v>59</v>
      </c>
      <c r="Q109" s="508" t="s">
        <v>60</v>
      </c>
      <c r="R109" s="509" t="s">
        <v>61</v>
      </c>
      <c r="S109" s="510" t="s">
        <v>4</v>
      </c>
    </row>
    <row r="110" spans="1:19" ht="12.75">
      <c r="A110" s="350" t="s">
        <v>44</v>
      </c>
      <c r="B110" s="380">
        <f>'SEDE 1'!B107+SEDE2!B51</f>
        <v>0</v>
      </c>
      <c r="C110" s="380">
        <f>'SEDE 1'!C107+SEDE2!C51</f>
        <v>1</v>
      </c>
      <c r="D110" s="380">
        <f>'SEDE 1'!D107+SEDE2!D51</f>
        <v>4</v>
      </c>
      <c r="E110" s="382">
        <f>SUM(B110:D110)</f>
        <v>5</v>
      </c>
      <c r="F110" s="380">
        <f>'SEDE 1'!F107+SEDE2!F51</f>
        <v>3</v>
      </c>
      <c r="G110" s="296">
        <f>'SEDE 1'!G107+SEDE2!G51</f>
        <v>5</v>
      </c>
      <c r="H110" s="296">
        <f>'SEDE 1'!H107+SEDE2!H51</f>
        <v>5</v>
      </c>
      <c r="I110" s="382">
        <f>SUM(F110:H110)</f>
        <v>13</v>
      </c>
      <c r="J110" s="383">
        <f>I110+E110</f>
        <v>18</v>
      </c>
      <c r="K110" s="296">
        <f>'SEDE 1'!K107+SEDE2!K51</f>
        <v>7</v>
      </c>
      <c r="L110" s="296">
        <v>1</v>
      </c>
      <c r="M110" s="296">
        <f>'SEDE 1'!M107+SEDE2!M51</f>
        <v>5</v>
      </c>
      <c r="N110" s="410">
        <f>SUM(K110:M110)</f>
        <v>13</v>
      </c>
      <c r="O110" s="296">
        <f>'SEDE 1'!O107+SEDE2!O51</f>
        <v>3</v>
      </c>
      <c r="P110" s="296">
        <f>'SEDE 1'!P107+SEDE2!P51</f>
        <v>7</v>
      </c>
      <c r="Q110" s="296">
        <v>2</v>
      </c>
      <c r="R110" s="410">
        <f>SUM(O110:Q110)</f>
        <v>12</v>
      </c>
      <c r="S110" s="386">
        <f>J110+N110+R110</f>
        <v>43</v>
      </c>
    </row>
    <row r="111" spans="1:19" ht="12.75">
      <c r="A111" s="348" t="s">
        <v>45</v>
      </c>
      <c r="B111" s="380">
        <f>'SEDE 1'!B108+SEDE2!B52</f>
        <v>17</v>
      </c>
      <c r="C111" s="380">
        <f>'SEDE 1'!C108+SEDE2!C52</f>
        <v>18</v>
      </c>
      <c r="D111" s="380">
        <f>'SEDE 1'!D108+SEDE2!D52</f>
        <v>14</v>
      </c>
      <c r="E111" s="389">
        <f>SUM(B111:D111)</f>
        <v>49</v>
      </c>
      <c r="F111" s="380">
        <f>'SEDE 1'!F108+SEDE2!F52</f>
        <v>16</v>
      </c>
      <c r="G111" s="296">
        <f>'SEDE 1'!G108+SEDE2!G52</f>
        <v>13</v>
      </c>
      <c r="H111" s="296">
        <f>'SEDE 1'!H108+SEDE2!H52</f>
        <v>19</v>
      </c>
      <c r="I111" s="382">
        <f>SUM(F111:H111)</f>
        <v>48</v>
      </c>
      <c r="J111" s="383">
        <f>I111+E111</f>
        <v>97</v>
      </c>
      <c r="K111" s="296">
        <f>'SEDE 1'!K108+SEDE2!K52</f>
        <v>14</v>
      </c>
      <c r="L111" s="296">
        <f>'SEDE 1'!L108+SEDE2!L52</f>
        <v>12</v>
      </c>
      <c r="M111" s="296">
        <f>'SEDE 1'!M108+SEDE2!M52</f>
        <v>15</v>
      </c>
      <c r="N111" s="410">
        <f>SUM(K111:M111)</f>
        <v>41</v>
      </c>
      <c r="O111" s="296">
        <f>'SEDE 1'!O108+SEDE2!O52</f>
        <v>18</v>
      </c>
      <c r="P111" s="296">
        <f>'SEDE 1'!P108+SEDE2!P52</f>
        <v>17</v>
      </c>
      <c r="Q111" s="296">
        <v>13</v>
      </c>
      <c r="R111" s="410">
        <f>SUM(O111:Q111)</f>
        <v>48</v>
      </c>
      <c r="S111" s="386">
        <f>J111+N111+R111</f>
        <v>186</v>
      </c>
    </row>
    <row r="112" spans="1:19" ht="12.75">
      <c r="A112" s="350" t="s">
        <v>46</v>
      </c>
      <c r="B112" s="390">
        <f aca="true" t="shared" si="43" ref="B112:R112">(B111*100)/B70</f>
        <v>2.0047169811320753</v>
      </c>
      <c r="C112" s="390">
        <f t="shared" si="43"/>
        <v>1.9565217391304348</v>
      </c>
      <c r="D112" s="390">
        <f t="shared" si="43"/>
        <v>1.4141414141414141</v>
      </c>
      <c r="E112" s="411">
        <f t="shared" si="43"/>
        <v>1.7766497461928934</v>
      </c>
      <c r="F112" s="390">
        <f t="shared" si="43"/>
        <v>1.6718913270637408</v>
      </c>
      <c r="G112" s="390">
        <f t="shared" si="43"/>
        <v>1.1948529411764706</v>
      </c>
      <c r="H112" s="390">
        <f t="shared" si="43"/>
        <v>2.2170361726954493</v>
      </c>
      <c r="I112" s="411">
        <f t="shared" si="43"/>
        <v>1.6540317022742936</v>
      </c>
      <c r="J112" s="412">
        <f t="shared" si="43"/>
        <v>1.7137809187279152</v>
      </c>
      <c r="K112" s="390">
        <f t="shared" si="43"/>
        <v>1.6</v>
      </c>
      <c r="L112" s="390">
        <f t="shared" si="43"/>
        <v>1.2170385395537526</v>
      </c>
      <c r="M112" s="390">
        <f t="shared" si="43"/>
        <v>1.6111707841031149</v>
      </c>
      <c r="N112" s="411">
        <f t="shared" si="43"/>
        <v>1.4684813753581663</v>
      </c>
      <c r="O112" s="413">
        <f t="shared" si="43"/>
        <v>1.6853932584269662</v>
      </c>
      <c r="P112" s="414">
        <f t="shared" si="43"/>
        <v>1.8909899888765296</v>
      </c>
      <c r="Q112" s="413">
        <f t="shared" si="43"/>
        <v>1.951951951951952</v>
      </c>
      <c r="R112" s="411">
        <f t="shared" si="43"/>
        <v>1.8230155715913408</v>
      </c>
      <c r="S112" s="415">
        <f>(S111+S110)*100/S70</f>
        <v>2.065854758682905</v>
      </c>
    </row>
    <row r="113" spans="1:19" ht="12.75">
      <c r="A113" s="350" t="s">
        <v>47</v>
      </c>
      <c r="B113" s="380">
        <f>'SEDE 1'!B110+SEDE2!B54</f>
        <v>6</v>
      </c>
      <c r="C113" s="380">
        <f>'SEDE 1'!C110+SEDE2!C54</f>
        <v>9</v>
      </c>
      <c r="D113" s="380">
        <f>'SEDE 1'!D110+SEDE2!D54</f>
        <v>7</v>
      </c>
      <c r="E113" s="382">
        <f>SUM(B113:D113)</f>
        <v>22</v>
      </c>
      <c r="F113" s="416">
        <v>7</v>
      </c>
      <c r="G113" s="296">
        <f>'SEDE 1'!G110+SEDE2!G54</f>
        <v>7</v>
      </c>
      <c r="H113" s="296">
        <f>'SEDE 1'!H110+SEDE2!H54</f>
        <v>7</v>
      </c>
      <c r="I113" s="384">
        <f>SUM(F113:H113)</f>
        <v>21</v>
      </c>
      <c r="J113" s="383">
        <f>I113+E113</f>
        <v>43</v>
      </c>
      <c r="K113" s="296">
        <f>'SEDE 1'!K110+SEDE2!K54</f>
        <v>7</v>
      </c>
      <c r="L113" s="296">
        <f>'SEDE 1'!L110+SEDE2!L54</f>
        <v>5</v>
      </c>
      <c r="M113" s="296">
        <f>'SEDE 1'!M110+SEDE2!M54</f>
        <v>6</v>
      </c>
      <c r="N113" s="417">
        <f>SUM(K113:M113)</f>
        <v>18</v>
      </c>
      <c r="O113" s="296">
        <f>'SEDE 1'!O110+SEDE2!O54</f>
        <v>9</v>
      </c>
      <c r="P113" s="296">
        <f>'SEDE 1'!P110+SEDE2!P54</f>
        <v>6</v>
      </c>
      <c r="Q113" s="296">
        <f>'SEDE 1'!Q110+SEDE2!Q54</f>
        <v>7</v>
      </c>
      <c r="R113" s="417">
        <f>SUM(O113:Q113)</f>
        <v>22</v>
      </c>
      <c r="S113" s="386">
        <f>E113+I113+N113+R113</f>
        <v>83</v>
      </c>
    </row>
    <row r="114" spans="1:19" ht="12.75">
      <c r="A114" s="350" t="s">
        <v>48</v>
      </c>
      <c r="B114" s="391">
        <f aca="true" t="shared" si="44" ref="B114:J114">B113/B70*100</f>
        <v>0.7075471698113208</v>
      </c>
      <c r="C114" s="391">
        <f t="shared" si="44"/>
        <v>0.9782608695652175</v>
      </c>
      <c r="D114" s="391">
        <f t="shared" si="44"/>
        <v>0.7070707070707071</v>
      </c>
      <c r="E114" s="418">
        <f t="shared" si="44"/>
        <v>0.7976794778825236</v>
      </c>
      <c r="F114" s="391">
        <f t="shared" si="44"/>
        <v>0.7314524555903866</v>
      </c>
      <c r="G114" s="391">
        <f t="shared" si="44"/>
        <v>0.6433823529411764</v>
      </c>
      <c r="H114" s="391">
        <f t="shared" si="44"/>
        <v>0.8168028004667445</v>
      </c>
      <c r="I114" s="411">
        <f t="shared" si="44"/>
        <v>0.7236388697450035</v>
      </c>
      <c r="J114" s="412">
        <f t="shared" si="44"/>
        <v>0.7597173144876325</v>
      </c>
      <c r="K114" s="391">
        <f>K113/K70*100</f>
        <v>0.8</v>
      </c>
      <c r="L114" s="391">
        <f aca="true" t="shared" si="45" ref="L114:S114">L113/L70*100</f>
        <v>0.5070993914807302</v>
      </c>
      <c r="M114" s="391">
        <f t="shared" si="45"/>
        <v>0.644468313641246</v>
      </c>
      <c r="N114" s="411">
        <f t="shared" si="45"/>
        <v>0.6446991404011462</v>
      </c>
      <c r="O114" s="391">
        <f t="shared" si="45"/>
        <v>0.8426966292134831</v>
      </c>
      <c r="P114" s="391">
        <f t="shared" si="45"/>
        <v>0.6674082313681869</v>
      </c>
      <c r="Q114" s="391">
        <f t="shared" si="45"/>
        <v>1.0510510510510511</v>
      </c>
      <c r="R114" s="411">
        <f t="shared" si="45"/>
        <v>0.8355488036460311</v>
      </c>
      <c r="S114" s="419">
        <f t="shared" si="45"/>
        <v>0.7487595850248083</v>
      </c>
    </row>
    <row r="115" spans="1:19" ht="30">
      <c r="A115" s="56" t="s">
        <v>117</v>
      </c>
      <c r="B115" s="508" t="s">
        <v>52</v>
      </c>
      <c r="C115" s="508" t="s">
        <v>51</v>
      </c>
      <c r="D115" s="508" t="s">
        <v>53</v>
      </c>
      <c r="E115" s="509" t="s">
        <v>55</v>
      </c>
      <c r="F115" s="508" t="s">
        <v>62</v>
      </c>
      <c r="G115" s="508" t="s">
        <v>63</v>
      </c>
      <c r="H115" s="508" t="s">
        <v>64</v>
      </c>
      <c r="I115" s="509" t="s">
        <v>57</v>
      </c>
      <c r="J115" s="510" t="s">
        <v>3</v>
      </c>
      <c r="K115" s="508" t="s">
        <v>54</v>
      </c>
      <c r="L115" s="508" t="s">
        <v>86</v>
      </c>
      <c r="M115" s="508" t="s">
        <v>49</v>
      </c>
      <c r="N115" s="509" t="s">
        <v>56</v>
      </c>
      <c r="O115" s="508" t="s">
        <v>58</v>
      </c>
      <c r="P115" s="508" t="s">
        <v>59</v>
      </c>
      <c r="Q115" s="508" t="s">
        <v>60</v>
      </c>
      <c r="R115" s="509" t="s">
        <v>61</v>
      </c>
      <c r="S115" s="510" t="s">
        <v>4</v>
      </c>
    </row>
    <row r="116" spans="1:19" ht="12.75" customHeight="1">
      <c r="A116" s="422" t="s">
        <v>118</v>
      </c>
      <c r="B116" s="45">
        <v>397</v>
      </c>
      <c r="C116" s="45">
        <v>310</v>
      </c>
      <c r="D116" s="45">
        <v>350</v>
      </c>
      <c r="E116" s="85">
        <f>D116+C116+B116</f>
        <v>1057</v>
      </c>
      <c r="F116" s="45">
        <v>432</v>
      </c>
      <c r="G116" s="45">
        <v>460</v>
      </c>
      <c r="H116" s="45">
        <v>482</v>
      </c>
      <c r="I116" s="382">
        <f aca="true" t="shared" si="46" ref="I116:I121">SUM(F116:H116)</f>
        <v>1374</v>
      </c>
      <c r="J116" s="425">
        <f aca="true" t="shared" si="47" ref="J116:J121">I116+E116</f>
        <v>2431</v>
      </c>
      <c r="K116" s="45">
        <v>475</v>
      </c>
      <c r="L116" s="45">
        <v>455</v>
      </c>
      <c r="M116" s="526">
        <v>470</v>
      </c>
      <c r="N116" s="47">
        <f aca="true" t="shared" si="48" ref="N116:N121">SUM(K116:M116)</f>
        <v>1400</v>
      </c>
      <c r="O116" s="45">
        <v>480</v>
      </c>
      <c r="P116" s="45">
        <v>495</v>
      </c>
      <c r="Q116" s="45">
        <v>400</v>
      </c>
      <c r="R116" s="33">
        <f aca="true" t="shared" si="49" ref="R116:R121">SUM(O116:Q116)</f>
        <v>1375</v>
      </c>
      <c r="S116" s="386">
        <f aca="true" t="shared" si="50" ref="S116:S121">E116+I116+N116+R116</f>
        <v>5206</v>
      </c>
    </row>
    <row r="117" spans="1:19" ht="12.75" customHeight="1">
      <c r="A117" s="422" t="s">
        <v>122</v>
      </c>
      <c r="B117" s="45">
        <v>313</v>
      </c>
      <c r="C117" s="45">
        <v>387</v>
      </c>
      <c r="D117" s="45">
        <v>431</v>
      </c>
      <c r="E117" s="85">
        <f>D117+C117+B117</f>
        <v>1131</v>
      </c>
      <c r="F117" s="45">
        <v>446</v>
      </c>
      <c r="G117" s="45">
        <v>527</v>
      </c>
      <c r="H117" s="45">
        <v>364</v>
      </c>
      <c r="I117" s="382">
        <f t="shared" si="46"/>
        <v>1337</v>
      </c>
      <c r="J117" s="425">
        <f t="shared" si="47"/>
        <v>2468</v>
      </c>
      <c r="K117" s="45">
        <v>372</v>
      </c>
      <c r="L117" s="45">
        <v>422</v>
      </c>
      <c r="M117" s="526">
        <v>572</v>
      </c>
      <c r="N117" s="42">
        <f t="shared" si="48"/>
        <v>1366</v>
      </c>
      <c r="O117" s="45">
        <v>385</v>
      </c>
      <c r="P117" s="45">
        <v>366</v>
      </c>
      <c r="Q117" s="45">
        <v>268</v>
      </c>
      <c r="R117" s="47">
        <f t="shared" si="49"/>
        <v>1019</v>
      </c>
      <c r="S117" s="386">
        <f t="shared" si="50"/>
        <v>4853</v>
      </c>
    </row>
    <row r="118" spans="1:19" ht="12.75" customHeight="1">
      <c r="A118" s="422" t="s">
        <v>119</v>
      </c>
      <c r="B118" s="45">
        <v>228</v>
      </c>
      <c r="C118" s="45">
        <v>223</v>
      </c>
      <c r="D118" s="45">
        <v>219</v>
      </c>
      <c r="E118" s="85">
        <f>D118+C118+B118</f>
        <v>670</v>
      </c>
      <c r="F118" s="45">
        <v>222</v>
      </c>
      <c r="G118" s="433" t="s">
        <v>142</v>
      </c>
      <c r="H118" s="433" t="s">
        <v>143</v>
      </c>
      <c r="I118" s="382">
        <f t="shared" si="46"/>
        <v>222</v>
      </c>
      <c r="J118" s="425">
        <f t="shared" si="47"/>
        <v>892</v>
      </c>
      <c r="K118" s="433" t="s">
        <v>145</v>
      </c>
      <c r="L118" s="433" t="s">
        <v>146</v>
      </c>
      <c r="M118" s="528" t="s">
        <v>147</v>
      </c>
      <c r="N118" s="488">
        <f>M118+L118+K118</f>
        <v>500</v>
      </c>
      <c r="O118" s="45">
        <v>186</v>
      </c>
      <c r="P118" s="45">
        <v>154</v>
      </c>
      <c r="Q118" s="45">
        <v>131</v>
      </c>
      <c r="R118" s="85">
        <f t="shared" si="49"/>
        <v>471</v>
      </c>
      <c r="S118" s="386">
        <f t="shared" si="50"/>
        <v>1863</v>
      </c>
    </row>
    <row r="119" spans="1:19" ht="12.75" customHeight="1">
      <c r="A119" s="422" t="s">
        <v>120</v>
      </c>
      <c r="B119" s="45">
        <v>30</v>
      </c>
      <c r="C119" s="45">
        <v>57</v>
      </c>
      <c r="D119" s="45">
        <v>30</v>
      </c>
      <c r="E119" s="85">
        <f>D119+C119+B119</f>
        <v>117</v>
      </c>
      <c r="F119" s="45">
        <v>50</v>
      </c>
      <c r="G119" s="45">
        <v>31</v>
      </c>
      <c r="H119" s="45">
        <v>43</v>
      </c>
      <c r="I119" s="382">
        <f t="shared" si="46"/>
        <v>124</v>
      </c>
      <c r="J119" s="425">
        <f t="shared" si="47"/>
        <v>241</v>
      </c>
      <c r="K119" s="45">
        <v>31</v>
      </c>
      <c r="L119" s="45">
        <v>28</v>
      </c>
      <c r="M119" s="526">
        <v>32</v>
      </c>
      <c r="N119" s="434">
        <f t="shared" si="48"/>
        <v>91</v>
      </c>
      <c r="O119" s="45">
        <v>24</v>
      </c>
      <c r="P119" s="45">
        <v>23</v>
      </c>
      <c r="Q119" s="45">
        <v>13</v>
      </c>
      <c r="R119" s="85">
        <f t="shared" si="49"/>
        <v>60</v>
      </c>
      <c r="S119" s="386">
        <f t="shared" si="50"/>
        <v>392</v>
      </c>
    </row>
    <row r="120" spans="1:19" ht="12.75" customHeight="1">
      <c r="A120" s="422" t="s">
        <v>121</v>
      </c>
      <c r="B120" s="45">
        <v>1055</v>
      </c>
      <c r="C120" s="45">
        <v>1227</v>
      </c>
      <c r="D120" s="45">
        <v>1257</v>
      </c>
      <c r="E120" s="85">
        <f>D120+C120+B120</f>
        <v>3539</v>
      </c>
      <c r="F120" s="45">
        <v>1071</v>
      </c>
      <c r="G120" s="45">
        <v>1075</v>
      </c>
      <c r="H120" s="45">
        <v>836</v>
      </c>
      <c r="I120" s="382">
        <f t="shared" si="46"/>
        <v>2982</v>
      </c>
      <c r="J120" s="425">
        <f t="shared" si="47"/>
        <v>6521</v>
      </c>
      <c r="K120" s="45">
        <v>973</v>
      </c>
      <c r="L120" s="45">
        <v>936</v>
      </c>
      <c r="M120" s="526">
        <v>980</v>
      </c>
      <c r="N120" s="434">
        <f t="shared" si="48"/>
        <v>2889</v>
      </c>
      <c r="O120" s="45">
        <v>1071</v>
      </c>
      <c r="P120" s="45">
        <v>980</v>
      </c>
      <c r="Q120" s="45">
        <v>464</v>
      </c>
      <c r="R120" s="85">
        <f t="shared" si="49"/>
        <v>2515</v>
      </c>
      <c r="S120" s="386">
        <f t="shared" si="50"/>
        <v>11925</v>
      </c>
    </row>
    <row r="121" spans="1:19" ht="12.75">
      <c r="A121" s="440" t="s">
        <v>133</v>
      </c>
      <c r="B121" s="45">
        <v>185</v>
      </c>
      <c r="C121" s="45">
        <v>181</v>
      </c>
      <c r="D121" s="45">
        <v>294</v>
      </c>
      <c r="E121" s="438">
        <f>+B121+C121+D121</f>
        <v>660</v>
      </c>
      <c r="F121" s="439">
        <v>138</v>
      </c>
      <c r="G121" s="439">
        <v>169</v>
      </c>
      <c r="H121" s="439">
        <v>141</v>
      </c>
      <c r="I121" s="382">
        <f t="shared" si="46"/>
        <v>448</v>
      </c>
      <c r="J121" s="425">
        <f t="shared" si="47"/>
        <v>1108</v>
      </c>
      <c r="K121" s="45">
        <v>156</v>
      </c>
      <c r="L121" s="45">
        <v>205</v>
      </c>
      <c r="M121" s="45">
        <v>87</v>
      </c>
      <c r="N121" s="434">
        <f t="shared" si="48"/>
        <v>448</v>
      </c>
      <c r="O121" s="45">
        <v>141</v>
      </c>
      <c r="P121" s="45">
        <v>247</v>
      </c>
      <c r="Q121" s="45">
        <v>179</v>
      </c>
      <c r="R121" s="85">
        <f t="shared" si="49"/>
        <v>567</v>
      </c>
      <c r="S121" s="386">
        <f t="shared" si="50"/>
        <v>2123</v>
      </c>
    </row>
    <row r="122" spans="1:19" s="26" customFormat="1" ht="30">
      <c r="A122" s="56" t="s">
        <v>134</v>
      </c>
      <c r="B122" s="508" t="s">
        <v>52</v>
      </c>
      <c r="C122" s="508" t="s">
        <v>51</v>
      </c>
      <c r="D122" s="508" t="s">
        <v>53</v>
      </c>
      <c r="E122" s="509" t="s">
        <v>55</v>
      </c>
      <c r="F122" s="508" t="s">
        <v>62</v>
      </c>
      <c r="G122" s="508" t="s">
        <v>63</v>
      </c>
      <c r="H122" s="508" t="s">
        <v>64</v>
      </c>
      <c r="I122" s="509" t="s">
        <v>57</v>
      </c>
      <c r="J122" s="510" t="s">
        <v>3</v>
      </c>
      <c r="K122" s="508" t="s">
        <v>54</v>
      </c>
      <c r="L122" s="508" t="s">
        <v>86</v>
      </c>
      <c r="M122" s="508" t="s">
        <v>49</v>
      </c>
      <c r="N122" s="509" t="s">
        <v>56</v>
      </c>
      <c r="O122" s="508" t="s">
        <v>58</v>
      </c>
      <c r="P122" s="508" t="s">
        <v>59</v>
      </c>
      <c r="Q122" s="508" t="s">
        <v>60</v>
      </c>
      <c r="R122" s="509" t="s">
        <v>61</v>
      </c>
      <c r="S122" s="510" t="s">
        <v>4</v>
      </c>
    </row>
    <row r="123" spans="1:19" s="26" customFormat="1" ht="12.75">
      <c r="A123" s="114" t="s">
        <v>135</v>
      </c>
      <c r="B123" s="324">
        <f>'SEDE 1'!B113+SEDE2!B57</f>
        <v>39965</v>
      </c>
      <c r="C123" s="324">
        <f>'SEDE 1'!C113+SEDE2!C57</f>
        <v>40934</v>
      </c>
      <c r="D123" s="324">
        <f>'SEDE 1'!D113+SEDE2!D57</f>
        <v>44057</v>
      </c>
      <c r="E123" s="408">
        <f>SUM(B123:D123)</f>
        <v>124956</v>
      </c>
      <c r="F123" s="324">
        <f>'SEDE 1'!F113+SEDE2!F57</f>
        <v>42414</v>
      </c>
      <c r="G123" s="324">
        <f>'SEDE 1'!G113+SEDE2!G57</f>
        <v>43336</v>
      </c>
      <c r="H123" s="324">
        <f>'SEDE 1'!H113+SEDE2!H57</f>
        <v>38982</v>
      </c>
      <c r="I123" s="408">
        <f>SUM(F123:H123)</f>
        <v>124732</v>
      </c>
      <c r="J123" s="409">
        <f>E123+I123</f>
        <v>249688</v>
      </c>
      <c r="K123" s="324">
        <f>'SEDE 1'!K113+SEDE2!K57</f>
        <v>40496</v>
      </c>
      <c r="L123" s="324">
        <f>'SEDE 1'!L113+SEDE2!L57</f>
        <v>40130</v>
      </c>
      <c r="M123" s="324">
        <f>'SEDE 1'!M113+SEDE2!M57</f>
        <v>40298</v>
      </c>
      <c r="N123" s="408">
        <f>SUM(K123:M123)</f>
        <v>120924</v>
      </c>
      <c r="O123" s="324">
        <f>'SEDE 1'!O113+SEDE2!O57</f>
        <v>41962</v>
      </c>
      <c r="P123" s="324">
        <f>'SEDE 1'!P113+SEDE2!P57</f>
        <v>35555</v>
      </c>
      <c r="Q123" s="324">
        <f>'SEDE 1'!Q113+SEDE2!Q57</f>
        <v>23088</v>
      </c>
      <c r="R123" s="408">
        <f>SUM(O123:Q123)</f>
        <v>100605</v>
      </c>
      <c r="S123" s="409">
        <f>J123+N123+R123</f>
        <v>471217</v>
      </c>
    </row>
  </sheetData>
  <sheetProtection/>
  <mergeCells count="3">
    <mergeCell ref="A4:S4"/>
    <mergeCell ref="A5:S5"/>
    <mergeCell ref="A6:S6"/>
  </mergeCells>
  <printOptions horizontalCentered="1" verticalCentered="1"/>
  <pageMargins left="0" right="0" top="0" bottom="0" header="0" footer="0"/>
  <pageSetup fitToHeight="1" fitToWidth="1" horizontalDpi="600" verticalDpi="600" orientation="portrait" scale="42" r:id="rId2"/>
  <ignoredErrors>
    <ignoredError sqref="J101:J103 N112 R112:S112 E112 E89 E15 I89 I112:J112 N89 N38 R89:S89 N15 I15 N19 E19 J43 I57:J57 E70 I70 N57 I35 N94 N118 E57 H38 P38" formula="1"/>
    <ignoredError sqref="S25 D74 H112 H114 C43 L112 M114 D112 D114 M89 M91" evalError="1"/>
    <ignoredError sqref="I31 I32 I33" formulaRange="1"/>
    <ignoredError sqref="G118:H118 K118:M11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marlop</dc:creator>
  <cp:keywords/>
  <dc:description/>
  <cp:lastModifiedBy>Adriana Lider Sistemas</cp:lastModifiedBy>
  <cp:lastPrinted>2020-04-29T15:15:21Z</cp:lastPrinted>
  <dcterms:created xsi:type="dcterms:W3CDTF">2008-09-16T14:55:00Z</dcterms:created>
  <dcterms:modified xsi:type="dcterms:W3CDTF">2020-10-14T16:56:37Z</dcterms:modified>
  <cp:category/>
  <cp:version/>
  <cp:contentType/>
  <cp:contentStatus/>
</cp:coreProperties>
</file>