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30" activeTab="2"/>
  </bookViews>
  <sheets>
    <sheet name="SEDE 1" sheetId="1" r:id="rId1"/>
    <sheet name="SEDE2" sheetId="2" r:id="rId2"/>
    <sheet name="CONSOLIDADO" sheetId="3" r:id="rId3"/>
  </sheets>
  <definedNames>
    <definedName name="_xlnm.Print_Area" localSheetId="2">'CONSOLIDADO'!$A$1:$S$120</definedName>
    <definedName name="_xlnm.Print_Area" localSheetId="0">'SEDE 1'!$A$1:$S$109</definedName>
    <definedName name="_xlnm.Print_Area" localSheetId="1">'SEDE2'!$A$1:$S$55</definedName>
  </definedNames>
  <calcPr fullCalcOnLoad="1"/>
</workbook>
</file>

<file path=xl/sharedStrings.xml><?xml version="1.0" encoding="utf-8"?>
<sst xmlns="http://schemas.openxmlformats.org/spreadsheetml/2006/main" count="1113" uniqueCount="147">
  <si>
    <t>ABRIL</t>
  </si>
  <si>
    <t>MAYO</t>
  </si>
  <si>
    <t>JUNIO</t>
  </si>
  <si>
    <t>TOTAL SEM.</t>
  </si>
  <si>
    <t>TOTAL GENERAL</t>
  </si>
  <si>
    <t>GINECOOBSTETRICIA</t>
  </si>
  <si>
    <t>ORTOPEDIA</t>
  </si>
  <si>
    <t>GENERAL</t>
  </si>
  <si>
    <t>OTORRINO</t>
  </si>
  <si>
    <t>UROLOGIA</t>
  </si>
  <si>
    <t>TOTAL</t>
  </si>
  <si>
    <t>INDICADOR CIRUGIA</t>
  </si>
  <si>
    <t>CIRUGIAS URGENTES</t>
  </si>
  <si>
    <t>CIRUGIAS PROGRAMADAS</t>
  </si>
  <si>
    <t>% CIRUGIAS CANCELADAS</t>
  </si>
  <si>
    <t>AYUDAS DIAGNOSTICAS</t>
  </si>
  <si>
    <t>PLACAS RADIOGRAFICAS</t>
  </si>
  <si>
    <t>ECOGRAFIAS</t>
  </si>
  <si>
    <t>TOMOGRAFIAS</t>
  </si>
  <si>
    <t>ELECTROCARDIOGRAMAS</t>
  </si>
  <si>
    <t>ENDOSCOPIAS, COLONOSCOPIAS</t>
  </si>
  <si>
    <t>LABORATORIO</t>
  </si>
  <si>
    <t>PRUEBAS DE LABORATORIO</t>
  </si>
  <si>
    <t>EXAMENES</t>
  </si>
  <si>
    <t>URGENCIAS</t>
  </si>
  <si>
    <t>CONSULTA MD.URGENCIAS</t>
  </si>
  <si>
    <t>CONSULTA MD. ESPECIALISTA</t>
  </si>
  <si>
    <t>PROCEDIMIENTOS ENF.</t>
  </si>
  <si>
    <t>EGRESOS</t>
  </si>
  <si>
    <t>DIAS ESTANCIA</t>
  </si>
  <si>
    <t>DIAS CAMAS OCUPADAS</t>
  </si>
  <si>
    <t>%OCUPACIONAL</t>
  </si>
  <si>
    <t>GIRO CAMA</t>
  </si>
  <si>
    <t>PROMEDIO DIA ESTANCIA</t>
  </si>
  <si>
    <t>CONSULTA EXTERNA</t>
  </si>
  <si>
    <t xml:space="preserve">CONSULTA ESPECIALIZADA </t>
  </si>
  <si>
    <t>PROCEDIMIENTOS ENFERMERIA</t>
  </si>
  <si>
    <t>NUTRICION</t>
  </si>
  <si>
    <t>RACIONES ALIMENTARIAS</t>
  </si>
  <si>
    <t>FISIOTERAPIA</t>
  </si>
  <si>
    <t>TERAPIA RESPIRATORIA</t>
  </si>
  <si>
    <t>ESTERILIZACION</t>
  </si>
  <si>
    <t>SERVICIOS OPERATIVOS</t>
  </si>
  <si>
    <t>KILOS DE ROPA LAVADOS</t>
  </si>
  <si>
    <t>MUERTES - 48 HORAS</t>
  </si>
  <si>
    <t>MUERTES + 48 HORAS</t>
  </si>
  <si>
    <t>PORCENTAJE MORTALIDAD TOTAL</t>
  </si>
  <si>
    <t>INFECCIONES INTRAHOSPITALARIAS</t>
  </si>
  <si>
    <t>PORCENTAJE INFECCIONES X EGRESO</t>
  </si>
  <si>
    <t>SEP</t>
  </si>
  <si>
    <t>PRODUCCION POR UNIDAD ESTRATEGICA DE NEGOCIOS</t>
  </si>
  <si>
    <t>FEB</t>
  </si>
  <si>
    <t>ENE</t>
  </si>
  <si>
    <t>MAR</t>
  </si>
  <si>
    <t>JUL</t>
  </si>
  <si>
    <t>Primer TRIM.</t>
  </si>
  <si>
    <t>Terc TRIM.</t>
  </si>
  <si>
    <t>Segun TRIM</t>
  </si>
  <si>
    <t>OCT</t>
  </si>
  <si>
    <t>NOV</t>
  </si>
  <si>
    <t>DIC</t>
  </si>
  <si>
    <t>cuart TRIM.</t>
  </si>
  <si>
    <t>ABR</t>
  </si>
  <si>
    <t>MAY</t>
  </si>
  <si>
    <t>JUN</t>
  </si>
  <si>
    <t>% CIRUGIAS Urg vs Progra</t>
  </si>
  <si>
    <t>CAMAS</t>
  </si>
  <si>
    <t>DIAS CAMAS DISPONIBLES</t>
  </si>
  <si>
    <t>PROCEDIMIENTOS QCOS POR ESPECIALIDAD</t>
  </si>
  <si>
    <t>ECOCARDIOGRAFIA</t>
  </si>
  <si>
    <t>DIAS CAMAS DISPONILES</t>
  </si>
  <si>
    <t>CX MAXILOFACIAL</t>
  </si>
  <si>
    <t xml:space="preserve"> </t>
  </si>
  <si>
    <t>OFTALMOLOGO</t>
  </si>
  <si>
    <t>CURETAJE POR ABORTO</t>
  </si>
  <si>
    <t>CESAREAS</t>
  </si>
  <si>
    <t>PARTOS NORMALES</t>
  </si>
  <si>
    <t>UCI</t>
  </si>
  <si>
    <t>PROCEDIMIENTOS URGENTES</t>
  </si>
  <si>
    <t>PROCEDIMIENTOS PROGRAMADOS</t>
  </si>
  <si>
    <t>INDICADOR PROCEDIMIENTOS</t>
  </si>
  <si>
    <t>OBSTETRICIA</t>
  </si>
  <si>
    <t xml:space="preserve">CIRUGIAS POR PERSONA Y ESPECIALIDAD </t>
  </si>
  <si>
    <t>JULIO</t>
  </si>
  <si>
    <t>TOTOAL GENERAL</t>
  </si>
  <si>
    <t>AGOST</t>
  </si>
  <si>
    <t>AGTO</t>
  </si>
  <si>
    <t>AGOSTO</t>
  </si>
  <si>
    <t>PROCEDIMIENTOS PROGRAMADAS</t>
  </si>
  <si>
    <t>PROCEDIMIENTOS  CANCELADOS</t>
  </si>
  <si>
    <t>SEPTIEMBRE</t>
  </si>
  <si>
    <t>INDICADOR HOSPITALARIO</t>
  </si>
  <si>
    <t xml:space="preserve">NOTA: EN EL REPORTE DE INTERNACION SE INCLUYE EGRESOS Y ESTANCIAS DEL SERVICIO DE URGENCIAS </t>
  </si>
  <si>
    <t>INDICADOR UCI</t>
  </si>
  <si>
    <t>HOSPITALIZACION PEDIATRIA</t>
  </si>
  <si>
    <t>INTERNACION + PEDIATRIA</t>
  </si>
  <si>
    <t>HOSPITALIZACION UCI</t>
  </si>
  <si>
    <t>INTERNACION</t>
  </si>
  <si>
    <t xml:space="preserve">INTERNANCION </t>
  </si>
  <si>
    <t>FISIOTERAPIA INTERNACION</t>
  </si>
  <si>
    <t>INDICADOR INTERNACION</t>
  </si>
  <si>
    <t>ANESTESIA</t>
  </si>
  <si>
    <t>OFTAMOLOGIA</t>
  </si>
  <si>
    <t>CONSULTA PSICOLOGIA</t>
  </si>
  <si>
    <t>TERAPIA RESPIRATORIA UCI</t>
  </si>
  <si>
    <t xml:space="preserve">                                                                                                                                       PRODUCCION POR UNIDAD ESTRATEGICA DE NEGOCIOS</t>
  </si>
  <si>
    <t>DUPPLER</t>
  </si>
  <si>
    <t>BIOPSIAS O DRENAJES</t>
  </si>
  <si>
    <t>DOPPLER</t>
  </si>
  <si>
    <t>CONSULTAS PSICOLOGIA</t>
  </si>
  <si>
    <t>CONSULTAS DE PSICOLOGIA</t>
  </si>
  <si>
    <t>INTERCONSULTA HOSPITALIZACION</t>
  </si>
  <si>
    <t>CONSULTA AMBULATORIAS</t>
  </si>
  <si>
    <t xml:space="preserve">CONSULTA AMBULATORIAS </t>
  </si>
  <si>
    <t>INTERCONSULTA NUTRICION HOSPITALIZACION</t>
  </si>
  <si>
    <t>PACIENTES EN OBSERVACION</t>
  </si>
  <si>
    <t>INGRESOS INTERNANCION</t>
  </si>
  <si>
    <t>INGRESOS INTERNACION</t>
  </si>
  <si>
    <t>GASTROENTEROLOGIA</t>
  </si>
  <si>
    <t>TOTAL AYUDAS DIGNOSTICAS</t>
  </si>
  <si>
    <t>OTROS INFORMES</t>
  </si>
  <si>
    <t>SALA GENERAL DE PROCEDIMIENTOS MENORES</t>
  </si>
  <si>
    <t>SALA DE REHIDRATACION ORAL</t>
  </si>
  <si>
    <t>SALA DE REANIMACION</t>
  </si>
  <si>
    <t>TRANSPORTE ASISTENCIAL BASICO</t>
  </si>
  <si>
    <t>SALA DE ENFERMEDADES RESPIRATORIAS AGUDAS- ERA</t>
  </si>
  <si>
    <t>SEDE 2 AÑO 2018</t>
  </si>
  <si>
    <t>SEDE 1 AÑO 2018</t>
  </si>
  <si>
    <t xml:space="preserve">                                                                                                                              CONSOLIDADO   SEDE 1 Y SEDE 2 AÑO 2018</t>
  </si>
  <si>
    <t>ANESTESIOLOGO</t>
  </si>
  <si>
    <t>FISIOTERAPIA UCI</t>
  </si>
  <si>
    <t>CONSULTA TRABAJADOR SOCIAL</t>
  </si>
  <si>
    <t>FISIOTERAPIA INTERNACION Y UCI</t>
  </si>
  <si>
    <t>INGRESOS PEDIATRIA</t>
  </si>
  <si>
    <t>CIRUGIAS CANCELADAS POR OTRAS CAUSAS</t>
  </si>
  <si>
    <t>CIRUGIAS CANCELADAS POR CAUSA INSTITUCIONAL</t>
  </si>
  <si>
    <t>CIRUGIAS CANCELADAS CAUSA INSTITUCIONAL</t>
  </si>
  <si>
    <t>PAQUETES ESTERILIZADOS</t>
  </si>
  <si>
    <t>PAQUETES ESTERILES</t>
  </si>
  <si>
    <t>212</t>
  </si>
  <si>
    <t>234</t>
  </si>
  <si>
    <t>RETIRO DE  YESOS</t>
  </si>
  <si>
    <t>195</t>
  </si>
  <si>
    <t>PRODUCTIVIDAD FARMACIA</t>
  </si>
  <si>
    <t xml:space="preserve">TOTAL ORDENES </t>
  </si>
  <si>
    <t>231</t>
  </si>
  <si>
    <t>199</t>
  </si>
</sst>
</file>

<file path=xl/styles.xml><?xml version="1.0" encoding="utf-8"?>
<styleSheet xmlns="http://schemas.openxmlformats.org/spreadsheetml/2006/main">
  <numFmts count="1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0.0%"/>
    <numFmt numFmtId="166" formatCode="0.0"/>
    <numFmt numFmtId="167" formatCode="#,##0.0;[Red]#,##0.0"/>
    <numFmt numFmtId="168" formatCode="#,##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[$-240A]dddd\,\ dd&quot; de &quot;mmmm&quot; de &quot;yyyy"/>
    <numFmt numFmtId="174" formatCode="[$-240A]hh:mm:ss\ AM/PM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7"/>
      <name val="Arial"/>
      <family val="2"/>
    </font>
    <font>
      <b/>
      <sz val="7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i/>
      <sz val="8"/>
      <color indexed="40"/>
      <name val="Arial"/>
      <family val="2"/>
    </font>
    <font>
      <b/>
      <i/>
      <sz val="8"/>
      <color indexed="15"/>
      <name val="Arial"/>
      <family val="2"/>
    </font>
    <font>
      <sz val="9"/>
      <name val="Arial"/>
      <family val="2"/>
    </font>
    <font>
      <sz val="8"/>
      <color indexed="40"/>
      <name val="Arial"/>
      <family val="2"/>
    </font>
    <font>
      <sz val="8"/>
      <color indexed="15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60"/>
      <name val="Arial"/>
      <family val="2"/>
    </font>
    <font>
      <sz val="10"/>
      <color indexed="10"/>
      <name val="Arial"/>
      <family val="2"/>
    </font>
    <font>
      <b/>
      <sz val="9"/>
      <color indexed="60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C00000"/>
      <name val="Arial"/>
      <family val="2"/>
    </font>
    <font>
      <sz val="10"/>
      <color rgb="FF222222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</cellStyleXfs>
  <cellXfs count="537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0" xfId="55" applyFont="1" applyFill="1">
      <alignment/>
      <protection/>
    </xf>
    <xf numFmtId="0" fontId="5" fillId="0" borderId="0" xfId="0" applyFont="1" applyAlignment="1">
      <alignment/>
    </xf>
    <xf numFmtId="0" fontId="8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1" fillId="34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166" fontId="11" fillId="36" borderId="10" xfId="0" applyNumberFormat="1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164" fontId="13" fillId="34" borderId="12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164" fontId="9" fillId="33" borderId="13" xfId="0" applyNumberFormat="1" applyFont="1" applyFill="1" applyBorder="1" applyAlignment="1">
      <alignment horizontal="center"/>
    </xf>
    <xf numFmtId="164" fontId="9" fillId="33" borderId="10" xfId="0" applyNumberFormat="1" applyFont="1" applyFill="1" applyBorder="1" applyAlignment="1">
      <alignment horizontal="center"/>
    </xf>
    <xf numFmtId="164" fontId="15" fillId="0" borderId="14" xfId="0" applyNumberFormat="1" applyFont="1" applyBorder="1" applyAlignment="1">
      <alignment horizontal="center"/>
    </xf>
    <xf numFmtId="164" fontId="16" fillId="34" borderId="10" xfId="0" applyNumberFormat="1" applyFont="1" applyFill="1" applyBorder="1" applyAlignment="1">
      <alignment horizontal="center"/>
    </xf>
    <xf numFmtId="164" fontId="15" fillId="0" borderId="10" xfId="0" applyNumberFormat="1" applyFont="1" applyBorder="1" applyAlignment="1">
      <alignment horizontal="center"/>
    </xf>
    <xf numFmtId="164" fontId="15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4" fontId="9" fillId="0" borderId="10" xfId="0" applyNumberFormat="1" applyFont="1" applyBorder="1" applyAlignment="1">
      <alignment horizontal="center"/>
    </xf>
    <xf numFmtId="164" fontId="10" fillId="34" borderId="12" xfId="0" applyNumberFormat="1" applyFont="1" applyFill="1" applyBorder="1" applyAlignment="1">
      <alignment horizontal="center"/>
    </xf>
    <xf numFmtId="164" fontId="10" fillId="34" borderId="15" xfId="0" applyNumberFormat="1" applyFont="1" applyFill="1" applyBorder="1" applyAlignment="1">
      <alignment horizontal="center"/>
    </xf>
    <xf numFmtId="164" fontId="10" fillId="34" borderId="10" xfId="0" applyNumberFormat="1" applyFont="1" applyFill="1" applyBorder="1" applyAlignment="1">
      <alignment horizontal="center"/>
    </xf>
    <xf numFmtId="164" fontId="9" fillId="34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164" fontId="9" fillId="33" borderId="16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164" fontId="9" fillId="33" borderId="17" xfId="0" applyNumberFormat="1" applyFont="1" applyFill="1" applyBorder="1" applyAlignment="1">
      <alignment horizontal="center"/>
    </xf>
    <xf numFmtId="164" fontId="16" fillId="34" borderId="11" xfId="0" applyNumberFormat="1" applyFont="1" applyFill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6" fillId="34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164" fontId="9" fillId="33" borderId="14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166" fontId="9" fillId="36" borderId="10" xfId="0" applyNumberFormat="1" applyFont="1" applyFill="1" applyBorder="1" applyAlignment="1">
      <alignment horizontal="center"/>
    </xf>
    <xf numFmtId="166" fontId="10" fillId="36" borderId="10" xfId="0" applyNumberFormat="1" applyFont="1" applyFill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66" fontId="16" fillId="34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164" fontId="15" fillId="33" borderId="14" xfId="0" applyNumberFormat="1" applyFont="1" applyFill="1" applyBorder="1" applyAlignment="1">
      <alignment horizontal="center"/>
    </xf>
    <xf numFmtId="164" fontId="15" fillId="33" borderId="10" xfId="0" applyNumberFormat="1" applyFont="1" applyFill="1" applyBorder="1" applyAlignment="1">
      <alignment horizontal="center"/>
    </xf>
    <xf numFmtId="164" fontId="15" fillId="33" borderId="13" xfId="0" applyNumberFormat="1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164" fontId="15" fillId="0" borderId="17" xfId="0" applyNumberFormat="1" applyFont="1" applyBorder="1" applyAlignment="1">
      <alignment horizontal="center"/>
    </xf>
    <xf numFmtId="164" fontId="15" fillId="0" borderId="11" xfId="0" applyNumberFormat="1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164" fontId="9" fillId="33" borderId="11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 vertical="justify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0" borderId="10" xfId="0" applyFont="1" applyBorder="1" applyAlignment="1">
      <alignment horizontal="left" vertical="justify"/>
    </xf>
    <xf numFmtId="1" fontId="9" fillId="33" borderId="10" xfId="0" applyNumberFormat="1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164" fontId="15" fillId="33" borderId="16" xfId="0" applyNumberFormat="1" applyFont="1" applyFill="1" applyBorder="1" applyAlignment="1">
      <alignment horizontal="center"/>
    </xf>
    <xf numFmtId="164" fontId="15" fillId="33" borderId="17" xfId="0" applyNumberFormat="1" applyFont="1" applyFill="1" applyBorder="1" applyAlignment="1">
      <alignment horizontal="center"/>
    </xf>
    <xf numFmtId="164" fontId="15" fillId="33" borderId="11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wrapText="1"/>
    </xf>
    <xf numFmtId="0" fontId="16" fillId="34" borderId="10" xfId="0" applyFont="1" applyFill="1" applyBorder="1" applyAlignment="1">
      <alignment horizontal="center" wrapText="1"/>
    </xf>
    <xf numFmtId="0" fontId="9" fillId="35" borderId="10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" fontId="16" fillId="34" borderId="10" xfId="0" applyNumberFormat="1" applyFont="1" applyFill="1" applyBorder="1" applyAlignment="1">
      <alignment horizontal="center"/>
    </xf>
    <xf numFmtId="1" fontId="9" fillId="0" borderId="16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" fontId="16" fillId="34" borderId="11" xfId="0" applyNumberFormat="1" applyFont="1" applyFill="1" applyBorder="1" applyAlignment="1">
      <alignment horizontal="center"/>
    </xf>
    <xf numFmtId="3" fontId="16" fillId="34" borderId="10" xfId="0" applyNumberFormat="1" applyFont="1" applyFill="1" applyBorder="1" applyAlignment="1">
      <alignment horizontal="center"/>
    </xf>
    <xf numFmtId="164" fontId="9" fillId="37" borderId="10" xfId="0" applyNumberFormat="1" applyFont="1" applyFill="1" applyBorder="1" applyAlignment="1">
      <alignment horizontal="center"/>
    </xf>
    <xf numFmtId="165" fontId="0" fillId="0" borderId="0" xfId="0" applyNumberFormat="1" applyFont="1" applyAlignment="1">
      <alignment/>
    </xf>
    <xf numFmtId="3" fontId="9" fillId="33" borderId="10" xfId="0" applyNumberFormat="1" applyFont="1" applyFill="1" applyBorder="1" applyAlignment="1">
      <alignment horizontal="center"/>
    </xf>
    <xf numFmtId="164" fontId="16" fillId="37" borderId="14" xfId="0" applyNumberFormat="1" applyFont="1" applyFill="1" applyBorder="1" applyAlignment="1">
      <alignment horizontal="center"/>
    </xf>
    <xf numFmtId="164" fontId="16" fillId="37" borderId="17" xfId="0" applyNumberFormat="1" applyFont="1" applyFill="1" applyBorder="1" applyAlignment="1">
      <alignment horizontal="center"/>
    </xf>
    <xf numFmtId="164" fontId="16" fillId="37" borderId="14" xfId="0" applyNumberFormat="1" applyFont="1" applyFill="1" applyBorder="1" applyAlignment="1">
      <alignment horizontal="center" vertical="center" wrapText="1"/>
    </xf>
    <xf numFmtId="0" fontId="16" fillId="37" borderId="14" xfId="0" applyFont="1" applyFill="1" applyBorder="1" applyAlignment="1">
      <alignment horizontal="center"/>
    </xf>
    <xf numFmtId="3" fontId="16" fillId="37" borderId="17" xfId="0" applyNumberFormat="1" applyFont="1" applyFill="1" applyBorder="1" applyAlignment="1">
      <alignment horizontal="center"/>
    </xf>
    <xf numFmtId="1" fontId="16" fillId="37" borderId="14" xfId="0" applyNumberFormat="1" applyFont="1" applyFill="1" applyBorder="1" applyAlignment="1">
      <alignment horizontal="center"/>
    </xf>
    <xf numFmtId="164" fontId="12" fillId="33" borderId="12" xfId="0" applyNumberFormat="1" applyFont="1" applyFill="1" applyBorder="1" applyAlignment="1">
      <alignment horizontal="center"/>
    </xf>
    <xf numFmtId="164" fontId="14" fillId="34" borderId="12" xfId="0" applyNumberFormat="1" applyFont="1" applyFill="1" applyBorder="1" applyAlignment="1">
      <alignment horizontal="center"/>
    </xf>
    <xf numFmtId="3" fontId="9" fillId="33" borderId="12" xfId="0" applyNumberFormat="1" applyFont="1" applyFill="1" applyBorder="1" applyAlignment="1">
      <alignment horizontal="center"/>
    </xf>
    <xf numFmtId="0" fontId="16" fillId="38" borderId="10" xfId="0" applyFont="1" applyFill="1" applyBorder="1" applyAlignment="1">
      <alignment horizontal="center" vertical="center" wrapText="1"/>
    </xf>
    <xf numFmtId="3" fontId="16" fillId="34" borderId="10" xfId="0" applyNumberFormat="1" applyFont="1" applyFill="1" applyBorder="1" applyAlignment="1">
      <alignment horizontal="center" vertical="center" wrapText="1"/>
    </xf>
    <xf numFmtId="164" fontId="9" fillId="33" borderId="15" xfId="0" applyNumberFormat="1" applyFont="1" applyFill="1" applyBorder="1" applyAlignment="1">
      <alignment horizontal="center"/>
    </xf>
    <xf numFmtId="164" fontId="0" fillId="33" borderId="15" xfId="0" applyNumberFormat="1" applyFont="1" applyFill="1" applyBorder="1" applyAlignment="1">
      <alignment horizontal="left"/>
    </xf>
    <xf numFmtId="164" fontId="16" fillId="34" borderId="15" xfId="0" applyNumberFormat="1" applyFont="1" applyFill="1" applyBorder="1" applyAlignment="1">
      <alignment horizontal="center"/>
    </xf>
    <xf numFmtId="164" fontId="9" fillId="34" borderId="12" xfId="0" applyNumberFormat="1" applyFont="1" applyFill="1" applyBorder="1" applyAlignment="1">
      <alignment horizontal="center"/>
    </xf>
    <xf numFmtId="164" fontId="11" fillId="34" borderId="10" xfId="0" applyNumberFormat="1" applyFont="1" applyFill="1" applyBorder="1" applyAlignment="1">
      <alignment horizontal="center"/>
    </xf>
    <xf numFmtId="3" fontId="10" fillId="34" borderId="10" xfId="0" applyNumberFormat="1" applyFont="1" applyFill="1" applyBorder="1" applyAlignment="1">
      <alignment horizontal="center"/>
    </xf>
    <xf numFmtId="164" fontId="10" fillId="34" borderId="13" xfId="0" applyNumberFormat="1" applyFont="1" applyFill="1" applyBorder="1" applyAlignment="1">
      <alignment horizontal="center"/>
    </xf>
    <xf numFmtId="164" fontId="10" fillId="34" borderId="14" xfId="0" applyNumberFormat="1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36" borderId="10" xfId="0" applyFont="1" applyFill="1" applyBorder="1" applyAlignment="1">
      <alignment/>
    </xf>
    <xf numFmtId="164" fontId="9" fillId="33" borderId="12" xfId="0" applyNumberFormat="1" applyFont="1" applyFill="1" applyBorder="1" applyAlignment="1">
      <alignment horizontal="center"/>
    </xf>
    <xf numFmtId="166" fontId="63" fillId="33" borderId="13" xfId="0" applyNumberFormat="1" applyFont="1" applyFill="1" applyBorder="1" applyAlignment="1">
      <alignment horizontal="center"/>
    </xf>
    <xf numFmtId="167" fontId="64" fillId="37" borderId="14" xfId="0" applyNumberFormat="1" applyFont="1" applyFill="1" applyBorder="1" applyAlignment="1">
      <alignment horizontal="center" vertical="center" wrapText="1"/>
    </xf>
    <xf numFmtId="167" fontId="64" fillId="34" borderId="10" xfId="0" applyNumberFormat="1" applyFont="1" applyFill="1" applyBorder="1" applyAlignment="1">
      <alignment horizontal="center"/>
    </xf>
    <xf numFmtId="168" fontId="64" fillId="0" borderId="13" xfId="0" applyNumberFormat="1" applyFont="1" applyBorder="1" applyAlignment="1">
      <alignment horizontal="center"/>
    </xf>
    <xf numFmtId="166" fontId="64" fillId="0" borderId="13" xfId="0" applyNumberFormat="1" applyFont="1" applyBorder="1" applyAlignment="1">
      <alignment horizontal="center"/>
    </xf>
    <xf numFmtId="164" fontId="16" fillId="37" borderId="10" xfId="0" applyNumberFormat="1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3" fontId="7" fillId="34" borderId="10" xfId="0" applyNumberFormat="1" applyFont="1" applyFill="1" applyBorder="1" applyAlignment="1">
      <alignment horizontal="center" vertical="center" wrapText="1"/>
    </xf>
    <xf numFmtId="164" fontId="7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wrapText="1"/>
    </xf>
    <xf numFmtId="0" fontId="11" fillId="34" borderId="13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167" fontId="16" fillId="40" borderId="10" xfId="0" applyNumberFormat="1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 vertical="center" wrapText="1"/>
    </xf>
    <xf numFmtId="166" fontId="16" fillId="34" borderId="11" xfId="0" applyNumberFormat="1" applyFont="1" applyFill="1" applyBorder="1" applyAlignment="1">
      <alignment horizontal="center"/>
    </xf>
    <xf numFmtId="166" fontId="16" fillId="37" borderId="14" xfId="0" applyNumberFormat="1" applyFont="1" applyFill="1" applyBorder="1" applyAlignment="1">
      <alignment horizontal="center"/>
    </xf>
    <xf numFmtId="0" fontId="9" fillId="41" borderId="20" xfId="54" applyFont="1" applyFill="1" applyBorder="1" applyAlignment="1">
      <alignment horizontal="center"/>
      <protection/>
    </xf>
    <xf numFmtId="164" fontId="16" fillId="42" borderId="10" xfId="0" applyNumberFormat="1" applyFont="1" applyFill="1" applyBorder="1" applyAlignment="1">
      <alignment horizontal="center"/>
    </xf>
    <xf numFmtId="167" fontId="16" fillId="42" borderId="10" xfId="0" applyNumberFormat="1" applyFont="1" applyFill="1" applyBorder="1" applyAlignment="1">
      <alignment horizontal="center"/>
    </xf>
    <xf numFmtId="0" fontId="16" fillId="42" borderId="10" xfId="0" applyFont="1" applyFill="1" applyBorder="1" applyAlignment="1">
      <alignment horizontal="center"/>
    </xf>
    <xf numFmtId="1" fontId="16" fillId="42" borderId="10" xfId="0" applyNumberFormat="1" applyFont="1" applyFill="1" applyBorder="1" applyAlignment="1">
      <alignment horizontal="center"/>
    </xf>
    <xf numFmtId="166" fontId="16" fillId="42" borderId="10" xfId="0" applyNumberFormat="1" applyFont="1" applyFill="1" applyBorder="1" applyAlignment="1">
      <alignment horizontal="center"/>
    </xf>
    <xf numFmtId="0" fontId="65" fillId="0" borderId="0" xfId="0" applyFont="1" applyAlignment="1">
      <alignment/>
    </xf>
    <xf numFmtId="1" fontId="9" fillId="0" borderId="21" xfId="0" applyNumberFormat="1" applyFont="1" applyBorder="1" applyAlignment="1">
      <alignment horizontal="center"/>
    </xf>
    <xf numFmtId="1" fontId="63" fillId="33" borderId="13" xfId="0" applyNumberFormat="1" applyFont="1" applyFill="1" applyBorder="1" applyAlignment="1">
      <alignment horizontal="center"/>
    </xf>
    <xf numFmtId="164" fontId="64" fillId="43" borderId="14" xfId="0" applyNumberFormat="1" applyFont="1" applyFill="1" applyBorder="1" applyAlignment="1">
      <alignment horizontal="center" vertical="center" wrapText="1"/>
    </xf>
    <xf numFmtId="167" fontId="16" fillId="34" borderId="10" xfId="0" applyNumberFormat="1" applyFont="1" applyFill="1" applyBorder="1" applyAlignment="1">
      <alignment horizontal="center"/>
    </xf>
    <xf numFmtId="167" fontId="64" fillId="42" borderId="14" xfId="0" applyNumberFormat="1" applyFont="1" applyFill="1" applyBorder="1" applyAlignment="1">
      <alignment horizontal="center" vertical="center" wrapText="1"/>
    </xf>
    <xf numFmtId="164" fontId="9" fillId="42" borderId="10" xfId="0" applyNumberFormat="1" applyFont="1" applyFill="1" applyBorder="1" applyAlignment="1">
      <alignment horizontal="center"/>
    </xf>
    <xf numFmtId="164" fontId="15" fillId="43" borderId="10" xfId="0" applyNumberFormat="1" applyFont="1" applyFill="1" applyBorder="1" applyAlignment="1">
      <alignment horizontal="center"/>
    </xf>
    <xf numFmtId="1" fontId="64" fillId="34" borderId="10" xfId="0" applyNumberFormat="1" applyFont="1" applyFill="1" applyBorder="1" applyAlignment="1">
      <alignment horizontal="center"/>
    </xf>
    <xf numFmtId="1" fontId="64" fillId="43" borderId="10" xfId="0" applyNumberFormat="1" applyFont="1" applyFill="1" applyBorder="1" applyAlignment="1">
      <alignment horizontal="center"/>
    </xf>
    <xf numFmtId="164" fontId="9" fillId="42" borderId="13" xfId="0" applyNumberFormat="1" applyFont="1" applyFill="1" applyBorder="1" applyAlignment="1">
      <alignment horizontal="center"/>
    </xf>
    <xf numFmtId="164" fontId="15" fillId="42" borderId="14" xfId="0" applyNumberFormat="1" applyFont="1" applyFill="1" applyBorder="1" applyAlignment="1">
      <alignment horizontal="center"/>
    </xf>
    <xf numFmtId="3" fontId="9" fillId="42" borderId="10" xfId="0" applyNumberFormat="1" applyFont="1" applyFill="1" applyBorder="1" applyAlignment="1">
      <alignment horizontal="center"/>
    </xf>
    <xf numFmtId="164" fontId="15" fillId="42" borderId="13" xfId="0" applyNumberFormat="1" applyFont="1" applyFill="1" applyBorder="1" applyAlignment="1">
      <alignment horizontal="center"/>
    </xf>
    <xf numFmtId="164" fontId="16" fillId="42" borderId="14" xfId="0" applyNumberFormat="1" applyFont="1" applyFill="1" applyBorder="1" applyAlignment="1">
      <alignment horizontal="center"/>
    </xf>
    <xf numFmtId="164" fontId="15" fillId="42" borderId="10" xfId="0" applyNumberFormat="1" applyFont="1" applyFill="1" applyBorder="1" applyAlignment="1">
      <alignment horizontal="center"/>
    </xf>
    <xf numFmtId="0" fontId="0" fillId="42" borderId="10" xfId="0" applyFont="1" applyFill="1" applyBorder="1" applyAlignment="1">
      <alignment horizontal="left"/>
    </xf>
    <xf numFmtId="0" fontId="9" fillId="42" borderId="10" xfId="0" applyFont="1" applyFill="1" applyBorder="1" applyAlignment="1">
      <alignment horizontal="center"/>
    </xf>
    <xf numFmtId="164" fontId="0" fillId="42" borderId="0" xfId="0" applyNumberFormat="1" applyFont="1" applyFill="1" applyAlignment="1">
      <alignment/>
    </xf>
    <xf numFmtId="0" fontId="0" fillId="42" borderId="0" xfId="0" applyFont="1" applyFill="1" applyAlignment="1">
      <alignment/>
    </xf>
    <xf numFmtId="0" fontId="0" fillId="43" borderId="10" xfId="0" applyFont="1" applyFill="1" applyBorder="1" applyAlignment="1">
      <alignment horizontal="left"/>
    </xf>
    <xf numFmtId="3" fontId="9" fillId="41" borderId="20" xfId="54" applyNumberFormat="1" applyFont="1" applyFill="1" applyBorder="1" applyAlignment="1">
      <alignment horizontal="center"/>
      <protection/>
    </xf>
    <xf numFmtId="0" fontId="4" fillId="0" borderId="0" xfId="0" applyFont="1" applyAlignment="1">
      <alignment wrapText="1"/>
    </xf>
    <xf numFmtId="3" fontId="9" fillId="33" borderId="13" xfId="0" applyNumberFormat="1" applyFont="1" applyFill="1" applyBorder="1" applyAlignment="1">
      <alignment horizontal="center"/>
    </xf>
    <xf numFmtId="0" fontId="9" fillId="44" borderId="22" xfId="54" applyFont="1" applyFill="1" applyBorder="1" applyAlignment="1">
      <alignment horizontal="center"/>
      <protection/>
    </xf>
    <xf numFmtId="164" fontId="64" fillId="37" borderId="10" xfId="0" applyNumberFormat="1" applyFont="1" applyFill="1" applyBorder="1" applyAlignment="1">
      <alignment horizontal="center"/>
    </xf>
    <xf numFmtId="3" fontId="16" fillId="34" borderId="10" xfId="0" applyNumberFormat="1" applyFont="1" applyFill="1" applyBorder="1" applyAlignment="1">
      <alignment horizontal="center" wrapText="1"/>
    </xf>
    <xf numFmtId="0" fontId="0" fillId="0" borderId="12" xfId="0" applyFont="1" applyBorder="1" applyAlignment="1">
      <alignment horizontal="left"/>
    </xf>
    <xf numFmtId="0" fontId="0" fillId="45" borderId="10" xfId="0" applyFont="1" applyFill="1" applyBorder="1" applyAlignment="1">
      <alignment horizontal="left"/>
    </xf>
    <xf numFmtId="164" fontId="9" fillId="45" borderId="15" xfId="0" applyNumberFormat="1" applyFont="1" applyFill="1" applyBorder="1" applyAlignment="1">
      <alignment horizontal="center"/>
    </xf>
    <xf numFmtId="164" fontId="9" fillId="45" borderId="12" xfId="0" applyNumberFormat="1" applyFont="1" applyFill="1" applyBorder="1" applyAlignment="1">
      <alignment horizontal="center"/>
    </xf>
    <xf numFmtId="164" fontId="11" fillId="45" borderId="23" xfId="0" applyNumberFormat="1" applyFont="1" applyFill="1" applyBorder="1" applyAlignment="1">
      <alignment horizontal="center"/>
    </xf>
    <xf numFmtId="164" fontId="11" fillId="45" borderId="12" xfId="0" applyNumberFormat="1" applyFont="1" applyFill="1" applyBorder="1" applyAlignment="1">
      <alignment horizontal="center"/>
    </xf>
    <xf numFmtId="3" fontId="9" fillId="45" borderId="12" xfId="0" applyNumberFormat="1" applyFont="1" applyFill="1" applyBorder="1" applyAlignment="1">
      <alignment horizontal="center"/>
    </xf>
    <xf numFmtId="164" fontId="11" fillId="45" borderId="15" xfId="0" applyNumberFormat="1" applyFont="1" applyFill="1" applyBorder="1" applyAlignment="1">
      <alignment horizontal="center"/>
    </xf>
    <xf numFmtId="164" fontId="9" fillId="45" borderId="14" xfId="0" applyNumberFormat="1" applyFont="1" applyFill="1" applyBorder="1" applyAlignment="1">
      <alignment horizontal="center"/>
    </xf>
    <xf numFmtId="164" fontId="9" fillId="45" borderId="10" xfId="0" applyNumberFormat="1" applyFont="1" applyFill="1" applyBorder="1" applyAlignment="1">
      <alignment horizontal="center"/>
    </xf>
    <xf numFmtId="0" fontId="9" fillId="43" borderId="13" xfId="0" applyFont="1" applyFill="1" applyBorder="1" applyAlignment="1">
      <alignment horizontal="center" vertical="center" wrapText="1"/>
    </xf>
    <xf numFmtId="0" fontId="9" fillId="43" borderId="10" xfId="0" applyFont="1" applyFill="1" applyBorder="1" applyAlignment="1">
      <alignment horizontal="center" vertical="center" wrapText="1"/>
    </xf>
    <xf numFmtId="0" fontId="9" fillId="43" borderId="14" xfId="0" applyFont="1" applyFill="1" applyBorder="1" applyAlignment="1">
      <alignment horizontal="center" vertical="center" wrapText="1"/>
    </xf>
    <xf numFmtId="0" fontId="16" fillId="43" borderId="10" xfId="0" applyFont="1" applyFill="1" applyBorder="1" applyAlignment="1">
      <alignment horizontal="center" vertical="center" wrapText="1"/>
    </xf>
    <xf numFmtId="3" fontId="9" fillId="45" borderId="10" xfId="0" applyNumberFormat="1" applyFont="1" applyFill="1" applyBorder="1" applyAlignment="1">
      <alignment horizontal="center"/>
    </xf>
    <xf numFmtId="0" fontId="3" fillId="33" borderId="0" xfId="55" applyFont="1" applyFill="1">
      <alignment/>
      <protection/>
    </xf>
    <xf numFmtId="0" fontId="17" fillId="33" borderId="0" xfId="55" applyFont="1" applyFill="1">
      <alignment/>
      <protection/>
    </xf>
    <xf numFmtId="0" fontId="18" fillId="33" borderId="0" xfId="55" applyFont="1" applyFill="1">
      <alignment/>
      <protection/>
    </xf>
    <xf numFmtId="0" fontId="2" fillId="0" borderId="0" xfId="0" applyFont="1" applyAlignment="1">
      <alignment/>
    </xf>
    <xf numFmtId="164" fontId="9" fillId="34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wrapText="1"/>
    </xf>
    <xf numFmtId="0" fontId="16" fillId="34" borderId="10" xfId="0" applyFont="1" applyFill="1" applyBorder="1" applyAlignment="1">
      <alignment horizontal="center" wrapText="1"/>
    </xf>
    <xf numFmtId="0" fontId="9" fillId="35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center" wrapText="1"/>
    </xf>
    <xf numFmtId="0" fontId="14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164" fontId="16" fillId="34" borderId="10" xfId="0" applyNumberFormat="1" applyFont="1" applyFill="1" applyBorder="1" applyAlignment="1">
      <alignment horizontal="center"/>
    </xf>
    <xf numFmtId="3" fontId="9" fillId="33" borderId="10" xfId="0" applyNumberFormat="1" applyFont="1" applyFill="1" applyBorder="1" applyAlignment="1">
      <alignment horizontal="center"/>
    </xf>
    <xf numFmtId="164" fontId="9" fillId="37" borderId="10" xfId="0" applyNumberFormat="1" applyFont="1" applyFill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0" fontId="7" fillId="34" borderId="18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16" fillId="37" borderId="14" xfId="0" applyNumberFormat="1" applyFont="1" applyFill="1" applyBorder="1" applyAlignment="1">
      <alignment horizontal="center"/>
    </xf>
    <xf numFmtId="0" fontId="9" fillId="41" borderId="20" xfId="54" applyFont="1" applyFill="1" applyBorder="1" applyAlignment="1">
      <alignment horizontal="center"/>
      <protection/>
    </xf>
    <xf numFmtId="164" fontId="16" fillId="37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164" fontId="10" fillId="34" borderId="10" xfId="0" applyNumberFormat="1" applyFont="1" applyFill="1" applyBorder="1" applyAlignment="1">
      <alignment horizontal="center"/>
    </xf>
    <xf numFmtId="164" fontId="10" fillId="34" borderId="14" xfId="0" applyNumberFormat="1" applyFont="1" applyFill="1" applyBorder="1" applyAlignment="1">
      <alignment horizontal="center"/>
    </xf>
    <xf numFmtId="3" fontId="10" fillId="34" borderId="10" xfId="0" applyNumberFormat="1" applyFont="1" applyFill="1" applyBorder="1" applyAlignment="1">
      <alignment horizontal="center"/>
    </xf>
    <xf numFmtId="164" fontId="10" fillId="34" borderId="13" xfId="0" applyNumberFormat="1" applyFont="1" applyFill="1" applyBorder="1" applyAlignment="1">
      <alignment horizontal="center"/>
    </xf>
    <xf numFmtId="164" fontId="64" fillId="37" borderId="10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 wrapText="1"/>
    </xf>
    <xf numFmtId="164" fontId="11" fillId="34" borderId="10" xfId="0" applyNumberFormat="1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16" fillId="34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9" fillId="43" borderId="10" xfId="0" applyFont="1" applyFill="1" applyBorder="1" applyAlignment="1">
      <alignment horizontal="left"/>
    </xf>
    <xf numFmtId="0" fontId="11" fillId="43" borderId="10" xfId="0" applyFont="1" applyFill="1" applyBorder="1" applyAlignment="1">
      <alignment horizontal="center" wrapText="1"/>
    </xf>
    <xf numFmtId="0" fontId="11" fillId="43" borderId="14" xfId="0" applyFont="1" applyFill="1" applyBorder="1" applyAlignment="1">
      <alignment horizontal="center" wrapText="1"/>
    </xf>
    <xf numFmtId="0" fontId="16" fillId="34" borderId="10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11" fillId="43" borderId="10" xfId="0" applyFont="1" applyFill="1" applyBorder="1" applyAlignment="1">
      <alignment horizontal="center" vertical="center" wrapText="1"/>
    </xf>
    <xf numFmtId="3" fontId="14" fillId="34" borderId="10" xfId="0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justify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0" fillId="0" borderId="10" xfId="0" applyFont="1" applyBorder="1" applyAlignment="1">
      <alignment horizontal="left" vertical="justify"/>
    </xf>
    <xf numFmtId="0" fontId="9" fillId="0" borderId="10" xfId="0" applyFont="1" applyBorder="1" applyAlignment="1">
      <alignment horizontal="center" vertical="center"/>
    </xf>
    <xf numFmtId="164" fontId="9" fillId="33" borderId="10" xfId="0" applyNumberFormat="1" applyFont="1" applyFill="1" applyBorder="1" applyAlignment="1">
      <alignment horizontal="center" vertical="center"/>
    </xf>
    <xf numFmtId="164" fontId="15" fillId="0" borderId="14" xfId="0" applyNumberFormat="1" applyFont="1" applyBorder="1" applyAlignment="1">
      <alignment horizontal="center" vertical="center"/>
    </xf>
    <xf numFmtId="164" fontId="16" fillId="34" borderId="10" xfId="0" applyNumberFormat="1" applyFont="1" applyFill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  <xf numFmtId="164" fontId="14" fillId="3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justify"/>
    </xf>
    <xf numFmtId="0" fontId="11" fillId="0" borderId="10" xfId="0" applyFont="1" applyBorder="1" applyAlignment="1">
      <alignment horizontal="center" vertical="center"/>
    </xf>
    <xf numFmtId="166" fontId="63" fillId="43" borderId="10" xfId="57" applyNumberFormat="1" applyFont="1" applyFill="1" applyBorder="1" applyAlignment="1">
      <alignment horizontal="center" vertical="center" wrapText="1"/>
    </xf>
    <xf numFmtId="167" fontId="63" fillId="34" borderId="10" xfId="0" applyNumberFormat="1" applyFont="1" applyFill="1" applyBorder="1" applyAlignment="1">
      <alignment horizontal="center" vertical="center"/>
    </xf>
    <xf numFmtId="166" fontId="63" fillId="42" borderId="10" xfId="57" applyNumberFormat="1" applyFont="1" applyFill="1" applyBorder="1" applyAlignment="1">
      <alignment horizontal="center" vertical="center" wrapText="1"/>
    </xf>
    <xf numFmtId="167" fontId="66" fillId="0" borderId="10" xfId="0" applyNumberFormat="1" applyFont="1" applyBorder="1" applyAlignment="1">
      <alignment horizontal="center" vertical="center"/>
    </xf>
    <xf numFmtId="167" fontId="66" fillId="0" borderId="10" xfId="0" applyNumberFormat="1" applyFont="1" applyBorder="1" applyAlignment="1">
      <alignment horizontal="center" vertical="center"/>
    </xf>
    <xf numFmtId="167" fontId="66" fillId="34" borderId="10" xfId="0" applyNumberFormat="1" applyFont="1" applyFill="1" applyBorder="1" applyAlignment="1">
      <alignment horizontal="center" vertical="center"/>
    </xf>
    <xf numFmtId="167" fontId="66" fillId="33" borderId="10" xfId="0" applyNumberFormat="1" applyFont="1" applyFill="1" applyBorder="1" applyAlignment="1">
      <alignment horizontal="center"/>
    </xf>
    <xf numFmtId="166" fontId="67" fillId="42" borderId="10" xfId="57" applyNumberFormat="1" applyFont="1" applyFill="1" applyBorder="1" applyAlignment="1">
      <alignment horizontal="center" vertical="center" wrapText="1"/>
    </xf>
    <xf numFmtId="166" fontId="67" fillId="43" borderId="10" xfId="57" applyNumberFormat="1" applyFont="1" applyFill="1" applyBorder="1" applyAlignment="1">
      <alignment horizontal="center" vertical="center" wrapText="1"/>
    </xf>
    <xf numFmtId="166" fontId="67" fillId="46" borderId="10" xfId="57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justify"/>
    </xf>
    <xf numFmtId="0" fontId="7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3" fontId="16" fillId="34" borderId="1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9" fillId="34" borderId="12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left"/>
    </xf>
    <xf numFmtId="0" fontId="9" fillId="34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3" fontId="9" fillId="37" borderId="10" xfId="0" applyNumberFormat="1" applyFont="1" applyFill="1" applyBorder="1" applyAlignment="1">
      <alignment horizontal="center"/>
    </xf>
    <xf numFmtId="3" fontId="16" fillId="34" borderId="11" xfId="0" applyNumberFormat="1" applyFont="1" applyFill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9" fillId="37" borderId="10" xfId="0" applyFont="1" applyFill="1" applyBorder="1" applyAlignment="1">
      <alignment horizontal="center"/>
    </xf>
    <xf numFmtId="168" fontId="64" fillId="0" borderId="13" xfId="0" applyNumberFormat="1" applyFont="1" applyBorder="1" applyAlignment="1">
      <alignment horizontal="center"/>
    </xf>
    <xf numFmtId="166" fontId="16" fillId="34" borderId="10" xfId="0" applyNumberFormat="1" applyFont="1" applyFill="1" applyBorder="1" applyAlignment="1">
      <alignment horizontal="center"/>
    </xf>
    <xf numFmtId="166" fontId="9" fillId="37" borderId="10" xfId="0" applyNumberFormat="1" applyFont="1" applyFill="1" applyBorder="1" applyAlignment="1">
      <alignment horizontal="center"/>
    </xf>
    <xf numFmtId="166" fontId="14" fillId="34" borderId="10" xfId="0" applyNumberFormat="1" applyFont="1" applyFill="1" applyBorder="1" applyAlignment="1">
      <alignment horizontal="center"/>
    </xf>
    <xf numFmtId="166" fontId="64" fillId="0" borderId="13" xfId="0" applyNumberFormat="1" applyFont="1" applyBorder="1" applyAlignment="1">
      <alignment horizontal="center"/>
    </xf>
    <xf numFmtId="166" fontId="16" fillId="42" borderId="1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6" fillId="46" borderId="10" xfId="0" applyFont="1" applyFill="1" applyBorder="1" applyAlignment="1">
      <alignment horizontal="center" vertical="center" wrapText="1"/>
    </xf>
    <xf numFmtId="0" fontId="0" fillId="43" borderId="0" xfId="0" applyFont="1" applyFill="1" applyAlignment="1">
      <alignment/>
    </xf>
    <xf numFmtId="0" fontId="0" fillId="0" borderId="0" xfId="0" applyFont="1" applyAlignment="1">
      <alignment/>
    </xf>
    <xf numFmtId="0" fontId="2" fillId="43" borderId="0" xfId="0" applyFont="1" applyFill="1" applyAlignment="1">
      <alignment horizontal="center"/>
    </xf>
    <xf numFmtId="0" fontId="0" fillId="43" borderId="0" xfId="0" applyFont="1" applyFill="1" applyAlignment="1">
      <alignment horizontal="center"/>
    </xf>
    <xf numFmtId="0" fontId="2" fillId="43" borderId="0" xfId="0" applyFont="1" applyFill="1" applyAlignment="1">
      <alignment horizontal="center"/>
    </xf>
    <xf numFmtId="0" fontId="5" fillId="43" borderId="0" xfId="0" applyFont="1" applyFill="1" applyAlignment="1">
      <alignment horizontal="center"/>
    </xf>
    <xf numFmtId="0" fontId="2" fillId="43" borderId="0" xfId="0" applyFont="1" applyFill="1" applyAlignment="1">
      <alignment horizontal="center"/>
    </xf>
    <xf numFmtId="0" fontId="11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64" fontId="9" fillId="33" borderId="13" xfId="0" applyNumberFormat="1" applyFont="1" applyFill="1" applyBorder="1" applyAlignment="1">
      <alignment horizontal="center"/>
    </xf>
    <xf numFmtId="164" fontId="9" fillId="33" borderId="10" xfId="0" applyNumberFormat="1" applyFont="1" applyFill="1" applyBorder="1" applyAlignment="1">
      <alignment horizontal="center"/>
    </xf>
    <xf numFmtId="164" fontId="15" fillId="0" borderId="14" xfId="0" applyNumberFormat="1" applyFont="1" applyBorder="1" applyAlignment="1">
      <alignment horizontal="center"/>
    </xf>
    <xf numFmtId="164" fontId="16" fillId="34" borderId="10" xfId="0" applyNumberFormat="1" applyFont="1" applyFill="1" applyBorder="1" applyAlignment="1">
      <alignment horizontal="center"/>
    </xf>
    <xf numFmtId="164" fontId="15" fillId="0" borderId="10" xfId="0" applyNumberFormat="1" applyFont="1" applyBorder="1" applyAlignment="1">
      <alignment horizontal="center"/>
    </xf>
    <xf numFmtId="164" fontId="16" fillId="37" borderId="14" xfId="0" applyNumberFormat="1" applyFont="1" applyFill="1" applyBorder="1" applyAlignment="1">
      <alignment horizontal="center"/>
    </xf>
    <xf numFmtId="164" fontId="16" fillId="42" borderId="10" xfId="0" applyNumberFormat="1" applyFont="1" applyFill="1" applyBorder="1" applyAlignment="1">
      <alignment horizontal="center"/>
    </xf>
    <xf numFmtId="164" fontId="16" fillId="34" borderId="15" xfId="0" applyNumberFormat="1" applyFont="1" applyFill="1" applyBorder="1" applyAlignment="1">
      <alignment horizontal="center"/>
    </xf>
    <xf numFmtId="164" fontId="16" fillId="34" borderId="12" xfId="0" applyNumberFormat="1" applyFont="1" applyFill="1" applyBorder="1" applyAlignment="1">
      <alignment horizontal="center"/>
    </xf>
    <xf numFmtId="164" fontId="10" fillId="34" borderId="12" xfId="0" applyNumberFormat="1" applyFont="1" applyFill="1" applyBorder="1" applyAlignment="1">
      <alignment horizontal="center"/>
    </xf>
    <xf numFmtId="164" fontId="10" fillId="34" borderId="15" xfId="0" applyNumberFormat="1" applyFont="1" applyFill="1" applyBorder="1" applyAlignment="1">
      <alignment horizontal="center"/>
    </xf>
    <xf numFmtId="164" fontId="10" fillId="34" borderId="10" xfId="0" applyNumberFormat="1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wrapText="1"/>
    </xf>
    <xf numFmtId="0" fontId="0" fillId="0" borderId="11" xfId="0" applyFont="1" applyBorder="1" applyAlignment="1">
      <alignment/>
    </xf>
    <xf numFmtId="0" fontId="9" fillId="33" borderId="10" xfId="0" applyFont="1" applyFill="1" applyBorder="1" applyAlignment="1">
      <alignment horizontal="center"/>
    </xf>
    <xf numFmtId="164" fontId="16" fillId="34" borderId="11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4" fontId="16" fillId="37" borderId="17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6" fillId="34" borderId="10" xfId="0" applyFont="1" applyFill="1" applyBorder="1" applyAlignment="1">
      <alignment horizontal="center" wrapText="1"/>
    </xf>
    <xf numFmtId="0" fontId="16" fillId="34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/>
    </xf>
    <xf numFmtId="166" fontId="9" fillId="36" borderId="10" xfId="0" applyNumberFormat="1" applyFont="1" applyFill="1" applyBorder="1" applyAlignment="1">
      <alignment horizontal="center"/>
    </xf>
    <xf numFmtId="166" fontId="10" fillId="36" borderId="10" xfId="0" applyNumberFormat="1" applyFont="1" applyFill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66" fontId="9" fillId="34" borderId="10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horizontal="center" wrapText="1"/>
    </xf>
    <xf numFmtId="164" fontId="9" fillId="33" borderId="15" xfId="0" applyNumberFormat="1" applyFont="1" applyFill="1" applyBorder="1" applyAlignment="1">
      <alignment horizontal="center"/>
    </xf>
    <xf numFmtId="164" fontId="9" fillId="34" borderId="12" xfId="0" applyNumberFormat="1" applyFont="1" applyFill="1" applyBorder="1" applyAlignment="1">
      <alignment horizontal="center"/>
    </xf>
    <xf numFmtId="164" fontId="9" fillId="37" borderId="10" xfId="0" applyNumberFormat="1" applyFont="1" applyFill="1" applyBorder="1" applyAlignment="1">
      <alignment horizontal="center"/>
    </xf>
    <xf numFmtId="164" fontId="9" fillId="33" borderId="12" xfId="0" applyNumberFormat="1" applyFont="1" applyFill="1" applyBorder="1" applyAlignment="1">
      <alignment horizontal="center"/>
    </xf>
    <xf numFmtId="164" fontId="9" fillId="37" borderId="12" xfId="0" applyNumberFormat="1" applyFont="1" applyFill="1" applyBorder="1" applyAlignment="1">
      <alignment horizontal="center"/>
    </xf>
    <xf numFmtId="164" fontId="13" fillId="34" borderId="12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164" fontId="15" fillId="0" borderId="11" xfId="0" applyNumberFormat="1" applyFont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16" fillId="34" borderId="11" xfId="0" applyFont="1" applyFill="1" applyBorder="1" applyAlignment="1">
      <alignment horizontal="center"/>
    </xf>
    <xf numFmtId="166" fontId="16" fillId="34" borderId="10" xfId="0" applyNumberFormat="1" applyFont="1" applyFill="1" applyBorder="1" applyAlignment="1">
      <alignment horizontal="center"/>
    </xf>
    <xf numFmtId="164" fontId="0" fillId="33" borderId="15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164" fontId="0" fillId="33" borderId="10" xfId="0" applyNumberFormat="1" applyFont="1" applyFill="1" applyBorder="1" applyAlignment="1">
      <alignment horizontal="left"/>
    </xf>
    <xf numFmtId="164" fontId="9" fillId="34" borderId="10" xfId="0" applyNumberFormat="1" applyFont="1" applyFill="1" applyBorder="1" applyAlignment="1">
      <alignment horizontal="center"/>
    </xf>
    <xf numFmtId="164" fontId="11" fillId="34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164" fontId="15" fillId="33" borderId="14" xfId="0" applyNumberFormat="1" applyFont="1" applyFill="1" applyBorder="1" applyAlignment="1">
      <alignment horizontal="center"/>
    </xf>
    <xf numFmtId="3" fontId="9" fillId="33" borderId="10" xfId="0" applyNumberFormat="1" applyFont="1" applyFill="1" applyBorder="1" applyAlignment="1">
      <alignment horizontal="center"/>
    </xf>
    <xf numFmtId="164" fontId="16" fillId="34" borderId="10" xfId="0" applyNumberFormat="1" applyFont="1" applyFill="1" applyBorder="1" applyAlignment="1">
      <alignment horizontal="center" wrapText="1"/>
    </xf>
    <xf numFmtId="164" fontId="12" fillId="33" borderId="12" xfId="0" applyNumberFormat="1" applyFont="1" applyFill="1" applyBorder="1" applyAlignment="1">
      <alignment horizontal="center"/>
    </xf>
    <xf numFmtId="164" fontId="14" fillId="34" borderId="12" xfId="0" applyNumberFormat="1" applyFont="1" applyFill="1" applyBorder="1" applyAlignment="1">
      <alignment horizontal="center"/>
    </xf>
    <xf numFmtId="0" fontId="0" fillId="45" borderId="10" xfId="0" applyFont="1" applyFill="1" applyBorder="1" applyAlignment="1">
      <alignment horizontal="left"/>
    </xf>
    <xf numFmtId="164" fontId="9" fillId="45" borderId="15" xfId="0" applyNumberFormat="1" applyFont="1" applyFill="1" applyBorder="1" applyAlignment="1">
      <alignment horizontal="center"/>
    </xf>
    <xf numFmtId="164" fontId="9" fillId="45" borderId="12" xfId="0" applyNumberFormat="1" applyFont="1" applyFill="1" applyBorder="1" applyAlignment="1">
      <alignment horizontal="center"/>
    </xf>
    <xf numFmtId="164" fontId="11" fillId="45" borderId="23" xfId="0" applyNumberFormat="1" applyFont="1" applyFill="1" applyBorder="1" applyAlignment="1">
      <alignment horizontal="center"/>
    </xf>
    <xf numFmtId="164" fontId="11" fillId="45" borderId="12" xfId="0" applyNumberFormat="1" applyFont="1" applyFill="1" applyBorder="1" applyAlignment="1">
      <alignment horizontal="center"/>
    </xf>
    <xf numFmtId="3" fontId="9" fillId="45" borderId="12" xfId="0" applyNumberFormat="1" applyFont="1" applyFill="1" applyBorder="1" applyAlignment="1">
      <alignment horizontal="center"/>
    </xf>
    <xf numFmtId="164" fontId="11" fillId="45" borderId="15" xfId="0" applyNumberFormat="1" applyFont="1" applyFill="1" applyBorder="1" applyAlignment="1">
      <alignment horizontal="center"/>
    </xf>
    <xf numFmtId="164" fontId="9" fillId="45" borderId="14" xfId="0" applyNumberFormat="1" applyFont="1" applyFill="1" applyBorder="1" applyAlignment="1">
      <alignment horizontal="center"/>
    </xf>
    <xf numFmtId="164" fontId="9" fillId="47" borderId="24" xfId="54" applyNumberFormat="1" applyFont="1" applyFill="1" applyBorder="1" applyAlignment="1">
      <alignment horizontal="center"/>
      <protection/>
    </xf>
    <xf numFmtId="3" fontId="9" fillId="45" borderId="11" xfId="0" applyNumberFormat="1" applyFont="1" applyFill="1" applyBorder="1" applyAlignment="1">
      <alignment horizontal="center"/>
    </xf>
    <xf numFmtId="164" fontId="9" fillId="45" borderId="10" xfId="0" applyNumberFormat="1" applyFont="1" applyFill="1" applyBorder="1" applyAlignment="1">
      <alignment horizontal="center"/>
    </xf>
    <xf numFmtId="0" fontId="0" fillId="42" borderId="10" xfId="0" applyFont="1" applyFill="1" applyBorder="1" applyAlignment="1">
      <alignment horizontal="center"/>
    </xf>
    <xf numFmtId="164" fontId="9" fillId="42" borderId="13" xfId="0" applyNumberFormat="1" applyFont="1" applyFill="1" applyBorder="1" applyAlignment="1">
      <alignment horizontal="center"/>
    </xf>
    <xf numFmtId="3" fontId="9" fillId="42" borderId="10" xfId="0" applyNumberFormat="1" applyFont="1" applyFill="1" applyBorder="1" applyAlignment="1">
      <alignment horizontal="center"/>
    </xf>
    <xf numFmtId="0" fontId="16" fillId="42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wrapText="1"/>
    </xf>
    <xf numFmtId="164" fontId="9" fillId="48" borderId="20" xfId="54" applyNumberFormat="1" applyFont="1" applyFill="1" applyBorder="1" applyAlignment="1">
      <alignment horizontal="center"/>
      <protection/>
    </xf>
    <xf numFmtId="0" fontId="9" fillId="34" borderId="10" xfId="0" applyFont="1" applyFill="1" applyBorder="1" applyAlignment="1">
      <alignment horizontal="center"/>
    </xf>
    <xf numFmtId="164" fontId="10" fillId="34" borderId="14" xfId="0" applyNumberFormat="1" applyFont="1" applyFill="1" applyBorder="1" applyAlignment="1">
      <alignment horizontal="center"/>
    </xf>
    <xf numFmtId="164" fontId="10" fillId="34" borderId="13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3" fontId="7" fillId="34" borderId="10" xfId="0" applyNumberFormat="1" applyFont="1" applyFill="1" applyBorder="1" applyAlignment="1">
      <alignment horizontal="center" vertical="center" wrapText="1"/>
    </xf>
    <xf numFmtId="164" fontId="7" fillId="34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/>
    </xf>
    <xf numFmtId="0" fontId="9" fillId="41" borderId="0" xfId="54" applyFont="1" applyFill="1" applyAlignment="1">
      <alignment horizontal="center"/>
      <protection/>
    </xf>
    <xf numFmtId="0" fontId="0" fillId="0" borderId="10" xfId="0" applyFont="1" applyBorder="1" applyAlignment="1">
      <alignment horizontal="left"/>
    </xf>
    <xf numFmtId="0" fontId="0" fillId="43" borderId="10" xfId="0" applyFont="1" applyFill="1" applyBorder="1" applyAlignment="1">
      <alignment horizontal="left"/>
    </xf>
    <xf numFmtId="0" fontId="9" fillId="43" borderId="13" xfId="0" applyFont="1" applyFill="1" applyBorder="1" applyAlignment="1">
      <alignment horizontal="center" vertical="center" wrapText="1"/>
    </xf>
    <xf numFmtId="0" fontId="9" fillId="43" borderId="14" xfId="0" applyFont="1" applyFill="1" applyBorder="1" applyAlignment="1">
      <alignment horizontal="center" vertical="center" wrapText="1"/>
    </xf>
    <xf numFmtId="164" fontId="16" fillId="37" borderId="14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justify"/>
    </xf>
    <xf numFmtId="0" fontId="0" fillId="0" borderId="10" xfId="0" applyFont="1" applyBorder="1" applyAlignment="1">
      <alignment horizontal="left" vertical="justify"/>
    </xf>
    <xf numFmtId="49" fontId="16" fillId="34" borderId="10" xfId="0" applyNumberFormat="1" applyFont="1" applyFill="1" applyBorder="1" applyAlignment="1">
      <alignment horizontal="center" vertical="center" wrapText="1"/>
    </xf>
    <xf numFmtId="166" fontId="63" fillId="33" borderId="13" xfId="0" applyNumberFormat="1" applyFont="1" applyFill="1" applyBorder="1" applyAlignment="1">
      <alignment horizontal="center"/>
    </xf>
    <xf numFmtId="167" fontId="64" fillId="34" borderId="10" xfId="0" applyNumberFormat="1" applyFont="1" applyFill="1" applyBorder="1" applyAlignment="1">
      <alignment horizontal="center"/>
    </xf>
    <xf numFmtId="167" fontId="64" fillId="37" borderId="14" xfId="0" applyNumberFormat="1" applyFont="1" applyFill="1" applyBorder="1" applyAlignment="1">
      <alignment horizontal="center" vertical="center" wrapText="1"/>
    </xf>
    <xf numFmtId="167" fontId="64" fillId="42" borderId="10" xfId="0" applyNumberFormat="1" applyFont="1" applyFill="1" applyBorder="1" applyAlignment="1">
      <alignment horizontal="center"/>
    </xf>
    <xf numFmtId="1" fontId="63" fillId="33" borderId="13" xfId="0" applyNumberFormat="1" applyFont="1" applyFill="1" applyBorder="1" applyAlignment="1">
      <alignment horizontal="center"/>
    </xf>
    <xf numFmtId="164" fontId="64" fillId="34" borderId="10" xfId="0" applyNumberFormat="1" applyFont="1" applyFill="1" applyBorder="1" applyAlignment="1">
      <alignment horizontal="center"/>
    </xf>
    <xf numFmtId="164" fontId="63" fillId="33" borderId="13" xfId="0" applyNumberFormat="1" applyFont="1" applyFill="1" applyBorder="1" applyAlignment="1">
      <alignment horizontal="center"/>
    </xf>
    <xf numFmtId="164" fontId="64" fillId="37" borderId="14" xfId="0" applyNumberFormat="1" applyFont="1" applyFill="1" applyBorder="1" applyAlignment="1">
      <alignment horizontal="center" vertical="center" wrapText="1"/>
    </xf>
    <xf numFmtId="0" fontId="16" fillId="38" borderId="10" xfId="0" applyFont="1" applyFill="1" applyBorder="1" applyAlignment="1">
      <alignment horizontal="center" vertical="center" wrapText="1"/>
    </xf>
    <xf numFmtId="3" fontId="16" fillId="34" borderId="10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/>
    </xf>
    <xf numFmtId="164" fontId="64" fillId="43" borderId="14" xfId="0" applyNumberFormat="1" applyFont="1" applyFill="1" applyBorder="1" applyAlignment="1">
      <alignment horizontal="center" vertical="center" wrapText="1"/>
    </xf>
    <xf numFmtId="167" fontId="16" fillId="34" borderId="10" xfId="0" applyNumberFormat="1" applyFont="1" applyFill="1" applyBorder="1" applyAlignment="1">
      <alignment horizontal="center"/>
    </xf>
    <xf numFmtId="167" fontId="16" fillId="42" borderId="10" xfId="0" applyNumberFormat="1" applyFont="1" applyFill="1" applyBorder="1" applyAlignment="1">
      <alignment horizontal="center"/>
    </xf>
    <xf numFmtId="167" fontId="64" fillId="42" borderId="14" xfId="0" applyNumberFormat="1" applyFont="1" applyFill="1" applyBorder="1" applyAlignment="1">
      <alignment horizontal="center" vertical="center" wrapText="1"/>
    </xf>
    <xf numFmtId="167" fontId="64" fillId="43" borderId="14" xfId="0" applyNumberFormat="1" applyFont="1" applyFill="1" applyBorder="1" applyAlignment="1">
      <alignment horizontal="center" vertical="center" wrapText="1"/>
    </xf>
    <xf numFmtId="166" fontId="63" fillId="42" borderId="13" xfId="0" applyNumberFormat="1" applyFont="1" applyFill="1" applyBorder="1" applyAlignment="1">
      <alignment horizontal="center"/>
    </xf>
    <xf numFmtId="166" fontId="63" fillId="43" borderId="13" xfId="0" applyNumberFormat="1" applyFont="1" applyFill="1" applyBorder="1" applyAlignment="1">
      <alignment horizontal="center"/>
    </xf>
    <xf numFmtId="166" fontId="63" fillId="42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" fontId="16" fillId="34" borderId="10" xfId="0" applyNumberFormat="1" applyFont="1" applyFill="1" applyBorder="1" applyAlignment="1">
      <alignment horizontal="center"/>
    </xf>
    <xf numFmtId="1" fontId="9" fillId="0" borderId="21" xfId="0" applyNumberFormat="1" applyFont="1" applyBorder="1" applyAlignment="1">
      <alignment horizontal="center"/>
    </xf>
    <xf numFmtId="1" fontId="16" fillId="37" borderId="14" xfId="0" applyNumberFormat="1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1" fontId="16" fillId="42" borderId="10" xfId="0" applyNumberFormat="1" applyFont="1" applyFill="1" applyBorder="1" applyAlignment="1">
      <alignment horizontal="center"/>
    </xf>
    <xf numFmtId="1" fontId="9" fillId="0" borderId="16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" fontId="16" fillId="34" borderId="11" xfId="0" applyNumberFormat="1" applyFont="1" applyFill="1" applyBorder="1" applyAlignment="1">
      <alignment horizontal="center"/>
    </xf>
    <xf numFmtId="168" fontId="64" fillId="0" borderId="13" xfId="0" applyNumberFormat="1" applyFont="1" applyBorder="1" applyAlignment="1">
      <alignment horizontal="center"/>
    </xf>
    <xf numFmtId="166" fontId="64" fillId="0" borderId="13" xfId="0" applyNumberFormat="1" applyFont="1" applyBorder="1" applyAlignment="1">
      <alignment horizontal="center"/>
    </xf>
    <xf numFmtId="12" fontId="15" fillId="0" borderId="13" xfId="0" applyNumberFormat="1" applyFont="1" applyBorder="1" applyAlignment="1">
      <alignment/>
    </xf>
    <xf numFmtId="12" fontId="16" fillId="34" borderId="10" xfId="0" applyNumberFormat="1" applyFont="1" applyFill="1" applyBorder="1" applyAlignment="1">
      <alignment/>
    </xf>
    <xf numFmtId="1" fontId="9" fillId="33" borderId="13" xfId="0" applyNumberFormat="1" applyFont="1" applyFill="1" applyBorder="1" applyAlignment="1">
      <alignment horizontal="center"/>
    </xf>
    <xf numFmtId="1" fontId="16" fillId="34" borderId="10" xfId="0" applyNumberFormat="1" applyFont="1" applyFill="1" applyBorder="1" applyAlignment="1">
      <alignment horizontal="center" wrapText="1"/>
    </xf>
    <xf numFmtId="12" fontId="16" fillId="46" borderId="10" xfId="0" applyNumberFormat="1" applyFont="1" applyFill="1" applyBorder="1" applyAlignment="1">
      <alignment/>
    </xf>
    <xf numFmtId="164" fontId="16" fillId="46" borderId="10" xfId="0" applyNumberFormat="1" applyFont="1" applyFill="1" applyBorder="1" applyAlignment="1">
      <alignment horizontal="center"/>
    </xf>
    <xf numFmtId="164" fontId="15" fillId="43" borderId="13" xfId="0" applyNumberFormat="1" applyFont="1" applyFill="1" applyBorder="1" applyAlignment="1">
      <alignment horizontal="center"/>
    </xf>
    <xf numFmtId="0" fontId="16" fillId="46" borderId="10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left"/>
    </xf>
    <xf numFmtId="164" fontId="15" fillId="33" borderId="16" xfId="0" applyNumberFormat="1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wrapText="1"/>
    </xf>
    <xf numFmtId="0" fontId="9" fillId="35" borderId="10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center"/>
    </xf>
    <xf numFmtId="0" fontId="16" fillId="37" borderId="14" xfId="0" applyFont="1" applyFill="1" applyBorder="1" applyAlignment="1">
      <alignment horizontal="center"/>
    </xf>
    <xf numFmtId="0" fontId="16" fillId="42" borderId="10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3" fontId="16" fillId="34" borderId="10" xfId="0" applyNumberFormat="1" applyFont="1" applyFill="1" applyBorder="1" applyAlignment="1">
      <alignment horizontal="center"/>
    </xf>
    <xf numFmtId="3" fontId="16" fillId="37" borderId="17" xfId="0" applyNumberFormat="1" applyFont="1" applyFill="1" applyBorder="1" applyAlignment="1">
      <alignment horizontal="center"/>
    </xf>
    <xf numFmtId="1" fontId="16" fillId="34" borderId="13" xfId="0" applyNumberFormat="1" applyFont="1" applyFill="1" applyBorder="1" applyAlignment="1">
      <alignment horizontal="center"/>
    </xf>
    <xf numFmtId="168" fontId="64" fillId="46" borderId="13" xfId="0" applyNumberFormat="1" applyFont="1" applyFill="1" applyBorder="1" applyAlignment="1">
      <alignment horizontal="center"/>
    </xf>
    <xf numFmtId="168" fontId="64" fillId="42" borderId="13" xfId="0" applyNumberFormat="1" applyFont="1" applyFill="1" applyBorder="1" applyAlignment="1">
      <alignment horizontal="center"/>
    </xf>
    <xf numFmtId="168" fontId="64" fillId="0" borderId="10" xfId="0" applyNumberFormat="1" applyFont="1" applyBorder="1" applyAlignment="1">
      <alignment horizontal="center"/>
    </xf>
    <xf numFmtId="168" fontId="64" fillId="0" borderId="25" xfId="0" applyNumberFormat="1" applyFont="1" applyBorder="1" applyAlignment="1">
      <alignment horizontal="center"/>
    </xf>
    <xf numFmtId="166" fontId="16" fillId="42" borderId="10" xfId="0" applyNumberFormat="1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16" fillId="34" borderId="13" xfId="0" applyFont="1" applyFill="1" applyBorder="1" applyAlignment="1">
      <alignment horizontal="center"/>
    </xf>
    <xf numFmtId="166" fontId="64" fillId="46" borderId="13" xfId="0" applyNumberFormat="1" applyFont="1" applyFill="1" applyBorder="1" applyAlignment="1">
      <alignment horizontal="center"/>
    </xf>
    <xf numFmtId="168" fontId="64" fillId="42" borderId="10" xfId="0" applyNumberFormat="1" applyFont="1" applyFill="1" applyBorder="1" applyAlignment="1">
      <alignment horizontal="center"/>
    </xf>
    <xf numFmtId="164" fontId="16" fillId="42" borderId="14" xfId="0" applyNumberFormat="1" applyFont="1" applyFill="1" applyBorder="1" applyAlignment="1">
      <alignment horizontal="center"/>
    </xf>
    <xf numFmtId="164" fontId="9" fillId="45" borderId="10" xfId="0" applyNumberFormat="1" applyFont="1" applyFill="1" applyBorder="1" applyAlignment="1">
      <alignment horizontal="center" wrapText="1"/>
    </xf>
    <xf numFmtId="0" fontId="68" fillId="0" borderId="10" xfId="0" applyFont="1" applyBorder="1" applyAlignment="1">
      <alignment horizontal="center" vertical="center" wrapText="1"/>
    </xf>
    <xf numFmtId="3" fontId="9" fillId="47" borderId="22" xfId="54" applyNumberFormat="1" applyFont="1" applyFill="1" applyBorder="1" applyAlignment="1">
      <alignment horizontal="center"/>
      <protection/>
    </xf>
    <xf numFmtId="3" fontId="9" fillId="47" borderId="22" xfId="54" applyNumberFormat="1" applyFont="1" applyFill="1" applyBorder="1" applyAlignment="1">
      <alignment horizontal="center"/>
      <protection/>
    </xf>
    <xf numFmtId="1" fontId="16" fillId="35" borderId="10" xfId="0" applyNumberFormat="1" applyFont="1" applyFill="1" applyBorder="1" applyAlignment="1">
      <alignment horizontal="center" vertical="center" wrapText="1"/>
    </xf>
    <xf numFmtId="164" fontId="9" fillId="47" borderId="22" xfId="54" applyNumberFormat="1" applyFont="1" applyFill="1" applyBorder="1" applyAlignment="1">
      <alignment horizontal="center"/>
      <protection/>
    </xf>
    <xf numFmtId="3" fontId="11" fillId="33" borderId="10" xfId="0" applyNumberFormat="1" applyFont="1" applyFill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1" fontId="11" fillId="33" borderId="13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16" fillId="34" borderId="10" xfId="0" applyNumberFormat="1" applyFont="1" applyFill="1" applyBorder="1" applyAlignment="1">
      <alignment horizontal="center"/>
    </xf>
    <xf numFmtId="0" fontId="2" fillId="43" borderId="0" xfId="0" applyFont="1" applyFill="1" applyAlignment="1">
      <alignment/>
    </xf>
    <xf numFmtId="0" fontId="11" fillId="43" borderId="10" xfId="0" applyFont="1" applyFill="1" applyBorder="1" applyAlignment="1">
      <alignment horizontal="left" vertical="justify"/>
    </xf>
    <xf numFmtId="0" fontId="16" fillId="34" borderId="11" xfId="0" applyFont="1" applyFill="1" applyBorder="1" applyAlignment="1">
      <alignment horizontal="center" wrapText="1"/>
    </xf>
    <xf numFmtId="164" fontId="11" fillId="33" borderId="10" xfId="0" applyNumberFormat="1" applyFont="1" applyFill="1" applyBorder="1" applyAlignment="1">
      <alignment horizontal="center"/>
    </xf>
    <xf numFmtId="164" fontId="14" fillId="34" borderId="10" xfId="0" applyNumberFormat="1" applyFont="1" applyFill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0" fontId="68" fillId="0" borderId="10" xfId="0" applyFont="1" applyBorder="1" applyAlignment="1">
      <alignment horizontal="center" vertical="center" wrapText="1"/>
    </xf>
    <xf numFmtId="0" fontId="11" fillId="43" borderId="10" xfId="0" applyFont="1" applyFill="1" applyBorder="1" applyAlignment="1">
      <alignment horizontal="center" wrapText="1"/>
    </xf>
    <xf numFmtId="0" fontId="11" fillId="43" borderId="14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64" fontId="11" fillId="33" borderId="10" xfId="0" applyNumberFormat="1" applyFont="1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164" fontId="14" fillId="34" borderId="10" xfId="0" applyNumberFormat="1" applyFont="1" applyFill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  <xf numFmtId="12" fontId="15" fillId="0" borderId="13" xfId="0" applyNumberFormat="1" applyFont="1" applyBorder="1" applyAlignment="1">
      <alignment horizontal="center"/>
    </xf>
    <xf numFmtId="3" fontId="16" fillId="34" borderId="10" xfId="0" applyNumberFormat="1" applyFont="1" applyFill="1" applyBorder="1" applyAlignment="1">
      <alignment horizontal="center" wrapText="1"/>
    </xf>
    <xf numFmtId="164" fontId="12" fillId="33" borderId="10" xfId="0" applyNumberFormat="1" applyFont="1" applyFill="1" applyBorder="1" applyAlignment="1">
      <alignment horizontal="center"/>
    </xf>
    <xf numFmtId="164" fontId="11" fillId="37" borderId="10" xfId="0" applyNumberFormat="1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 vertical="center" wrapText="1"/>
    </xf>
    <xf numFmtId="164" fontId="11" fillId="33" borderId="13" xfId="0" applyNumberFormat="1" applyFont="1" applyFill="1" applyBorder="1" applyAlignment="1">
      <alignment horizontal="center"/>
    </xf>
    <xf numFmtId="164" fontId="11" fillId="33" borderId="14" xfId="0" applyNumberFormat="1" applyFont="1" applyFill="1" applyBorder="1" applyAlignment="1">
      <alignment horizontal="center"/>
    </xf>
    <xf numFmtId="164" fontId="14" fillId="37" borderId="14" xfId="0" applyNumberFormat="1" applyFont="1" applyFill="1" applyBorder="1" applyAlignment="1">
      <alignment horizontal="center"/>
    </xf>
    <xf numFmtId="3" fontId="11" fillId="41" borderId="20" xfId="54" applyNumberFormat="1" applyFont="1" applyFill="1" applyBorder="1" applyAlignment="1">
      <alignment horizontal="center"/>
      <protection/>
    </xf>
    <xf numFmtId="164" fontId="11" fillId="34" borderId="13" xfId="0" applyNumberFormat="1" applyFont="1" applyFill="1" applyBorder="1" applyAlignment="1">
      <alignment horizontal="center"/>
    </xf>
    <xf numFmtId="0" fontId="11" fillId="41" borderId="20" xfId="54" applyFont="1" applyFill="1" applyBorder="1" applyAlignment="1">
      <alignment horizontal="center"/>
      <protection/>
    </xf>
    <xf numFmtId="164" fontId="12" fillId="0" borderId="14" xfId="0" applyNumberFormat="1" applyFont="1" applyBorder="1" applyAlignment="1">
      <alignment horizontal="center"/>
    </xf>
    <xf numFmtId="164" fontId="14" fillId="34" borderId="13" xfId="0" applyNumberFormat="1" applyFont="1" applyFill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14" fillId="34" borderId="11" xfId="0" applyNumberFormat="1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11" fillId="43" borderId="10" xfId="0" applyFont="1" applyFill="1" applyBorder="1" applyAlignment="1">
      <alignment horizontal="center" vertical="center" wrapText="1"/>
    </xf>
    <xf numFmtId="164" fontId="11" fillId="0" borderId="14" xfId="0" applyNumberFormat="1" applyFont="1" applyBorder="1" applyAlignment="1">
      <alignment horizontal="center"/>
    </xf>
    <xf numFmtId="164" fontId="12" fillId="33" borderId="13" xfId="0" applyNumberFormat="1" applyFont="1" applyFill="1" applyBorder="1" applyAlignment="1">
      <alignment horizontal="center"/>
    </xf>
    <xf numFmtId="164" fontId="12" fillId="33" borderId="14" xfId="0" applyNumberFormat="1" applyFont="1" applyFill="1" applyBorder="1" applyAlignment="1">
      <alignment horizontal="center"/>
    </xf>
    <xf numFmtId="164" fontId="11" fillId="37" borderId="14" xfId="0" applyNumberFormat="1" applyFont="1" applyFill="1" applyBorder="1" applyAlignment="1">
      <alignment horizontal="center"/>
    </xf>
    <xf numFmtId="164" fontId="12" fillId="33" borderId="16" xfId="0" applyNumberFormat="1" applyFont="1" applyFill="1" applyBorder="1" applyAlignment="1">
      <alignment horizontal="center"/>
    </xf>
    <xf numFmtId="164" fontId="12" fillId="33" borderId="17" xfId="0" applyNumberFormat="1" applyFont="1" applyFill="1" applyBorder="1" applyAlignment="1">
      <alignment horizontal="center"/>
    </xf>
    <xf numFmtId="164" fontId="14" fillId="34" borderId="10" xfId="0" applyNumberFormat="1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/>
    </xf>
    <xf numFmtId="3" fontId="14" fillId="34" borderId="10" xfId="0" applyNumberFormat="1" applyFont="1" applyFill="1" applyBorder="1" applyAlignment="1">
      <alignment horizontal="center"/>
    </xf>
    <xf numFmtId="3" fontId="11" fillId="37" borderId="10" xfId="0" applyNumberFormat="1" applyFont="1" applyFill="1" applyBorder="1" applyAlignment="1">
      <alignment horizontal="center"/>
    </xf>
    <xf numFmtId="3" fontId="11" fillId="33" borderId="17" xfId="0" applyNumberFormat="1" applyFont="1" applyFill="1" applyBorder="1" applyAlignment="1">
      <alignment horizontal="center"/>
    </xf>
    <xf numFmtId="3" fontId="11" fillId="33" borderId="11" xfId="0" applyNumberFormat="1" applyFont="1" applyFill="1" applyBorder="1" applyAlignment="1">
      <alignment horizontal="center"/>
    </xf>
    <xf numFmtId="3" fontId="14" fillId="34" borderId="11" xfId="0" applyNumberFormat="1" applyFont="1" applyFill="1" applyBorder="1" applyAlignment="1">
      <alignment horizontal="center"/>
    </xf>
    <xf numFmtId="3" fontId="11" fillId="37" borderId="11" xfId="0" applyNumberFormat="1" applyFont="1" applyFill="1" applyBorder="1" applyAlignment="1">
      <alignment horizontal="center"/>
    </xf>
    <xf numFmtId="0" fontId="11" fillId="37" borderId="10" xfId="0" applyFont="1" applyFill="1" applyBorder="1" applyAlignment="1">
      <alignment horizontal="center"/>
    </xf>
    <xf numFmtId="168" fontId="66" fillId="0" borderId="13" xfId="0" applyNumberFormat="1" applyFont="1" applyBorder="1" applyAlignment="1">
      <alignment horizontal="center"/>
    </xf>
    <xf numFmtId="166" fontId="14" fillId="34" borderId="10" xfId="0" applyNumberFormat="1" applyFont="1" applyFill="1" applyBorder="1" applyAlignment="1">
      <alignment horizontal="center"/>
    </xf>
    <xf numFmtId="166" fontId="11" fillId="37" borderId="10" xfId="0" applyNumberFormat="1" applyFont="1" applyFill="1" applyBorder="1" applyAlignment="1">
      <alignment horizontal="center"/>
    </xf>
    <xf numFmtId="166" fontId="66" fillId="0" borderId="13" xfId="0" applyNumberFormat="1" applyFont="1" applyBorder="1" applyAlignment="1">
      <alignment horizontal="center"/>
    </xf>
    <xf numFmtId="166" fontId="14" fillId="37" borderId="14" xfId="0" applyNumberFormat="1" applyFont="1" applyFill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1" fontId="14" fillId="34" borderId="10" xfId="0" applyNumberFormat="1" applyFont="1" applyFill="1" applyBorder="1" applyAlignment="1">
      <alignment horizontal="center"/>
    </xf>
    <xf numFmtId="1" fontId="11" fillId="0" borderId="21" xfId="0" applyNumberFormat="1" applyFont="1" applyBorder="1" applyAlignment="1">
      <alignment horizontal="center"/>
    </xf>
    <xf numFmtId="1" fontId="14" fillId="37" borderId="14" xfId="0" applyNumberFormat="1" applyFont="1" applyFill="1" applyBorder="1" applyAlignment="1">
      <alignment horizontal="center"/>
    </xf>
    <xf numFmtId="3" fontId="11" fillId="42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left" vertical="justify"/>
    </xf>
    <xf numFmtId="49" fontId="16" fillId="34" borderId="11" xfId="0" applyNumberFormat="1" applyFont="1" applyFill="1" applyBorder="1" applyAlignment="1">
      <alignment horizontal="center"/>
    </xf>
    <xf numFmtId="0" fontId="3" fillId="33" borderId="0" xfId="55" applyFont="1" applyFill="1" applyAlignment="1">
      <alignment horizontal="center"/>
      <protection/>
    </xf>
    <xf numFmtId="0" fontId="3" fillId="33" borderId="19" xfId="55" applyFont="1" applyFill="1" applyBorder="1" applyAlignment="1">
      <alignment horizontal="center"/>
      <protection/>
    </xf>
    <xf numFmtId="0" fontId="3" fillId="33" borderId="0" xfId="55" applyFont="1" applyFill="1" applyAlignment="1">
      <alignment horizontal="center"/>
      <protection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3" fillId="43" borderId="0" xfId="55" applyFont="1" applyFill="1" applyAlignment="1">
      <alignment horizontal="center"/>
      <protection/>
    </xf>
    <xf numFmtId="0" fontId="3" fillId="43" borderId="0" xfId="55" applyFont="1" applyFill="1" applyAlignment="1">
      <alignment horizontal="center"/>
      <protection/>
    </xf>
    <xf numFmtId="0" fontId="2" fillId="43" borderId="0" xfId="0" applyFont="1" applyFill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Hoja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5314950" y="27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5934075" y="27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38100</xdr:rowOff>
    </xdr:from>
    <xdr:to>
      <xdr:col>0</xdr:col>
      <xdr:colOff>1438275</xdr:colOff>
      <xdr:row>4</xdr:row>
      <xdr:rowOff>285750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1"/>
        <a:srcRect l="32067" t="6509" r="33300" b="16264"/>
        <a:stretch>
          <a:fillRect/>
        </a:stretch>
      </xdr:blipFill>
      <xdr:spPr>
        <a:xfrm>
          <a:off x="0" y="180975"/>
          <a:ext cx="1438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3286125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3800475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133350</xdr:rowOff>
    </xdr:from>
    <xdr:to>
      <xdr:col>0</xdr:col>
      <xdr:colOff>2362200</xdr:colOff>
      <xdr:row>3</xdr:row>
      <xdr:rowOff>552450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1"/>
        <a:srcRect l="32067" t="6509" r="33300" b="16264"/>
        <a:stretch>
          <a:fillRect/>
        </a:stretch>
      </xdr:blipFill>
      <xdr:spPr>
        <a:xfrm>
          <a:off x="0" y="133350"/>
          <a:ext cx="23622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4695825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5362575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1</xdr:row>
      <xdr:rowOff>133350</xdr:rowOff>
    </xdr:from>
    <xdr:to>
      <xdr:col>0</xdr:col>
      <xdr:colOff>2143125</xdr:colOff>
      <xdr:row>5</xdr:row>
      <xdr:rowOff>114300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1"/>
        <a:srcRect l="32067" t="6509" r="33300" b="16264"/>
        <a:stretch>
          <a:fillRect/>
        </a:stretch>
      </xdr:blipFill>
      <xdr:spPr>
        <a:xfrm>
          <a:off x="9525" y="295275"/>
          <a:ext cx="2133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2"/>
  <sheetViews>
    <sheetView zoomScale="80" zoomScaleNormal="80" zoomScalePageLayoutView="0" workbookViewId="0" topLeftCell="A88">
      <selection activeCell="B106" sqref="B106"/>
    </sheetView>
  </sheetViews>
  <sheetFormatPr defaultColWidth="11.421875" defaultRowHeight="12.75"/>
  <cols>
    <col min="1" max="1" width="68.28125" style="2" customWidth="1"/>
    <col min="2" max="2" width="11.421875" style="2" customWidth="1"/>
    <col min="3" max="3" width="9.28125" style="2" customWidth="1"/>
    <col min="4" max="4" width="9.140625" style="2" customWidth="1"/>
    <col min="5" max="5" width="9.421875" style="2" customWidth="1"/>
    <col min="6" max="6" width="10.00390625" style="2" customWidth="1"/>
    <col min="7" max="7" width="9.57421875" style="2" customWidth="1"/>
    <col min="8" max="8" width="7.8515625" style="2" customWidth="1"/>
    <col min="9" max="9" width="9.7109375" style="4" customWidth="1"/>
    <col min="10" max="10" width="9.57421875" style="2" customWidth="1"/>
    <col min="11" max="11" width="10.421875" style="2" customWidth="1"/>
    <col min="12" max="12" width="10.28125" style="2" customWidth="1"/>
    <col min="13" max="13" width="8.7109375" style="2" customWidth="1"/>
    <col min="14" max="14" width="12.00390625" style="2" customWidth="1"/>
    <col min="15" max="15" width="11.57421875" style="2" customWidth="1"/>
    <col min="16" max="16" width="11.00390625" style="2" customWidth="1"/>
    <col min="17" max="17" width="8.28125" style="2" customWidth="1"/>
    <col min="18" max="18" width="7.8515625" style="2" customWidth="1"/>
    <col min="19" max="19" width="9.8515625" style="2" customWidth="1"/>
    <col min="20" max="20" width="11.421875" style="2" customWidth="1"/>
    <col min="21" max="16384" width="11.421875" style="2" customWidth="1"/>
  </cols>
  <sheetData>
    <row r="1" spans="1:19" ht="11.25">
      <c r="A1" s="1"/>
      <c r="B1" s="1"/>
      <c r="C1" s="1"/>
      <c r="D1" s="1"/>
      <c r="E1" s="1"/>
      <c r="F1" s="1"/>
      <c r="G1" s="1"/>
      <c r="H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3" customFormat="1" ht="10.5">
      <c r="A2" s="529"/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</row>
    <row r="3" spans="1:19" ht="12.75" customHeight="1">
      <c r="A3" s="529"/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</row>
    <row r="4" spans="1:19" ht="11.25">
      <c r="A4" s="529" t="s">
        <v>50</v>
      </c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</row>
    <row r="5" spans="1:19" ht="27.75" customHeight="1">
      <c r="A5" s="530" t="s">
        <v>127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530"/>
      <c r="R5" s="530"/>
      <c r="S5" s="530"/>
    </row>
    <row r="6" spans="1:19" ht="10.5" customHeight="1">
      <c r="A6" s="6" t="s">
        <v>68</v>
      </c>
      <c r="B6" s="129" t="s">
        <v>52</v>
      </c>
      <c r="C6" s="129" t="s">
        <v>51</v>
      </c>
      <c r="D6" s="129" t="s">
        <v>53</v>
      </c>
      <c r="E6" s="15" t="s">
        <v>55</v>
      </c>
      <c r="F6" s="129" t="s">
        <v>62</v>
      </c>
      <c r="G6" s="129" t="s">
        <v>63</v>
      </c>
      <c r="H6" s="129" t="s">
        <v>64</v>
      </c>
      <c r="I6" s="15" t="s">
        <v>57</v>
      </c>
      <c r="J6" s="132" t="s">
        <v>3</v>
      </c>
      <c r="K6" s="129" t="s">
        <v>54</v>
      </c>
      <c r="L6" s="129" t="s">
        <v>85</v>
      </c>
      <c r="M6" s="129" t="s">
        <v>49</v>
      </c>
      <c r="N6" s="15" t="s">
        <v>56</v>
      </c>
      <c r="O6" s="15" t="s">
        <v>58</v>
      </c>
      <c r="P6" s="15" t="s">
        <v>59</v>
      </c>
      <c r="Q6" s="15" t="s">
        <v>60</v>
      </c>
      <c r="R6" s="15" t="s">
        <v>61</v>
      </c>
      <c r="S6" s="132" t="s">
        <v>4</v>
      </c>
    </row>
    <row r="7" spans="1:19" s="26" customFormat="1" ht="12.75">
      <c r="A7" s="19" t="s">
        <v>5</v>
      </c>
      <c r="B7" s="20">
        <v>36</v>
      </c>
      <c r="C7" s="300">
        <v>43</v>
      </c>
      <c r="D7" s="22">
        <v>83</v>
      </c>
      <c r="E7" s="23">
        <f aca="true" t="shared" si="0" ref="E7:E15">SUM(B7:D7)</f>
        <v>162</v>
      </c>
      <c r="F7" s="303">
        <v>102</v>
      </c>
      <c r="G7" s="24">
        <v>69</v>
      </c>
      <c r="H7" s="25">
        <v>66</v>
      </c>
      <c r="I7" s="23">
        <f aca="true" t="shared" si="1" ref="I7:I15">SUM(F7:H7)</f>
        <v>237</v>
      </c>
      <c r="J7" s="158">
        <f aca="true" t="shared" si="2" ref="J7:J16">+E7+I7</f>
        <v>399</v>
      </c>
      <c r="K7" s="24">
        <v>109</v>
      </c>
      <c r="L7" s="24">
        <v>75</v>
      </c>
      <c r="M7" s="24">
        <v>90</v>
      </c>
      <c r="N7" s="23">
        <f aca="true" t="shared" si="3" ref="N7:N16">SUM(K7:M7)</f>
        <v>274</v>
      </c>
      <c r="O7" s="21">
        <v>54</v>
      </c>
      <c r="P7" s="21">
        <v>46</v>
      </c>
      <c r="Q7" s="300">
        <v>29</v>
      </c>
      <c r="R7" s="23">
        <f aca="true" t="shared" si="4" ref="R7:R15">SUM(O7:Q7)</f>
        <v>129</v>
      </c>
      <c r="S7" s="139">
        <f>J7+N7+R7</f>
        <v>802</v>
      </c>
    </row>
    <row r="8" spans="1:19" s="26" customFormat="1" ht="12.75">
      <c r="A8" s="115" t="s">
        <v>118</v>
      </c>
      <c r="B8" s="20">
        <v>0</v>
      </c>
      <c r="C8" s="300">
        <v>0</v>
      </c>
      <c r="D8" s="22">
        <v>1</v>
      </c>
      <c r="E8" s="23">
        <f t="shared" si="0"/>
        <v>1</v>
      </c>
      <c r="F8" s="303">
        <v>0</v>
      </c>
      <c r="G8" s="24">
        <v>0</v>
      </c>
      <c r="H8" s="25">
        <v>0</v>
      </c>
      <c r="I8" s="23">
        <f t="shared" si="1"/>
        <v>0</v>
      </c>
      <c r="J8" s="158">
        <f t="shared" si="2"/>
        <v>1</v>
      </c>
      <c r="K8" s="24">
        <v>0</v>
      </c>
      <c r="L8" s="24">
        <v>0</v>
      </c>
      <c r="M8" s="24">
        <v>0</v>
      </c>
      <c r="N8" s="23">
        <f t="shared" si="3"/>
        <v>0</v>
      </c>
      <c r="O8" s="21">
        <v>0</v>
      </c>
      <c r="P8" s="21">
        <v>0</v>
      </c>
      <c r="Q8" s="300">
        <v>0</v>
      </c>
      <c r="R8" s="23">
        <f t="shared" si="4"/>
        <v>0</v>
      </c>
      <c r="S8" s="139">
        <f aca="true" t="shared" si="5" ref="S8:S15">J8+N8+R8</f>
        <v>1</v>
      </c>
    </row>
    <row r="9" spans="1:19" s="26" customFormat="1" ht="12.75">
      <c r="A9" s="19" t="s">
        <v>6</v>
      </c>
      <c r="B9" s="20">
        <v>430</v>
      </c>
      <c r="C9" s="300">
        <v>443</v>
      </c>
      <c r="D9" s="22">
        <v>367</v>
      </c>
      <c r="E9" s="23">
        <f t="shared" si="0"/>
        <v>1240</v>
      </c>
      <c r="F9" s="303">
        <v>380</v>
      </c>
      <c r="G9" s="27">
        <v>392</v>
      </c>
      <c r="H9" s="25">
        <v>370</v>
      </c>
      <c r="I9" s="23">
        <f t="shared" si="1"/>
        <v>1142</v>
      </c>
      <c r="J9" s="158">
        <f t="shared" si="2"/>
        <v>2382</v>
      </c>
      <c r="K9" s="24">
        <v>501</v>
      </c>
      <c r="L9" s="24">
        <v>545</v>
      </c>
      <c r="M9" s="24">
        <v>537</v>
      </c>
      <c r="N9" s="23">
        <f t="shared" si="3"/>
        <v>1583</v>
      </c>
      <c r="O9" s="21">
        <v>579</v>
      </c>
      <c r="P9" s="21">
        <v>435</v>
      </c>
      <c r="Q9" s="300">
        <v>371</v>
      </c>
      <c r="R9" s="23">
        <f t="shared" si="4"/>
        <v>1385</v>
      </c>
      <c r="S9" s="139">
        <f t="shared" si="5"/>
        <v>5350</v>
      </c>
    </row>
    <row r="10" spans="1:19" s="26" customFormat="1" ht="12.75">
      <c r="A10" s="19" t="s">
        <v>7</v>
      </c>
      <c r="B10" s="20">
        <v>160</v>
      </c>
      <c r="C10" s="300">
        <v>166</v>
      </c>
      <c r="D10" s="22">
        <v>138</v>
      </c>
      <c r="E10" s="23">
        <f t="shared" si="0"/>
        <v>464</v>
      </c>
      <c r="F10" s="303">
        <v>210</v>
      </c>
      <c r="G10" s="24">
        <v>197</v>
      </c>
      <c r="H10" s="25">
        <v>136</v>
      </c>
      <c r="I10" s="23">
        <f t="shared" si="1"/>
        <v>543</v>
      </c>
      <c r="J10" s="158">
        <f t="shared" si="2"/>
        <v>1007</v>
      </c>
      <c r="K10" s="24">
        <v>144</v>
      </c>
      <c r="L10" s="24">
        <v>154</v>
      </c>
      <c r="M10" s="24">
        <v>159</v>
      </c>
      <c r="N10" s="23">
        <f t="shared" si="3"/>
        <v>457</v>
      </c>
      <c r="O10" s="21">
        <v>150</v>
      </c>
      <c r="P10" s="21">
        <v>142</v>
      </c>
      <c r="Q10" s="300">
        <v>66</v>
      </c>
      <c r="R10" s="23">
        <f t="shared" si="4"/>
        <v>358</v>
      </c>
      <c r="S10" s="139">
        <f t="shared" si="5"/>
        <v>1822</v>
      </c>
    </row>
    <row r="11" spans="1:19" s="26" customFormat="1" ht="12.75">
      <c r="A11" s="19" t="s">
        <v>8</v>
      </c>
      <c r="B11" s="20">
        <v>10</v>
      </c>
      <c r="C11" s="300">
        <v>10</v>
      </c>
      <c r="D11" s="22">
        <v>19</v>
      </c>
      <c r="E11" s="23">
        <f t="shared" si="0"/>
        <v>39</v>
      </c>
      <c r="F11" s="303">
        <v>15</v>
      </c>
      <c r="G11" s="24">
        <v>14</v>
      </c>
      <c r="H11" s="25">
        <v>18</v>
      </c>
      <c r="I11" s="23">
        <f t="shared" si="1"/>
        <v>47</v>
      </c>
      <c r="J11" s="158">
        <f t="shared" si="2"/>
        <v>86</v>
      </c>
      <c r="K11" s="24">
        <v>14</v>
      </c>
      <c r="L11" s="24">
        <v>30</v>
      </c>
      <c r="M11" s="24">
        <v>9</v>
      </c>
      <c r="N11" s="23">
        <f t="shared" si="3"/>
        <v>53</v>
      </c>
      <c r="O11" s="21">
        <v>14</v>
      </c>
      <c r="P11" s="21">
        <v>11</v>
      </c>
      <c r="Q11" s="300">
        <v>8</v>
      </c>
      <c r="R11" s="23">
        <f t="shared" si="4"/>
        <v>33</v>
      </c>
      <c r="S11" s="139">
        <f t="shared" si="5"/>
        <v>172</v>
      </c>
    </row>
    <row r="12" spans="1:19" s="26" customFormat="1" ht="12.75">
      <c r="A12" s="19" t="s">
        <v>9</v>
      </c>
      <c r="B12" s="20">
        <v>60</v>
      </c>
      <c r="C12" s="300">
        <v>62</v>
      </c>
      <c r="D12" s="22">
        <v>34</v>
      </c>
      <c r="E12" s="23">
        <f t="shared" si="0"/>
        <v>156</v>
      </c>
      <c r="F12" s="303">
        <v>39</v>
      </c>
      <c r="G12" s="24">
        <v>68</v>
      </c>
      <c r="H12" s="25">
        <v>80</v>
      </c>
      <c r="I12" s="23">
        <f t="shared" si="1"/>
        <v>187</v>
      </c>
      <c r="J12" s="158">
        <f t="shared" si="2"/>
        <v>343</v>
      </c>
      <c r="K12" s="24">
        <v>51</v>
      </c>
      <c r="L12" s="24">
        <v>54</v>
      </c>
      <c r="M12" s="24">
        <v>61</v>
      </c>
      <c r="N12" s="23">
        <f t="shared" si="3"/>
        <v>166</v>
      </c>
      <c r="O12" s="21">
        <v>67</v>
      </c>
      <c r="P12" s="21">
        <v>52</v>
      </c>
      <c r="Q12" s="300">
        <v>20</v>
      </c>
      <c r="R12" s="23">
        <f t="shared" si="4"/>
        <v>139</v>
      </c>
      <c r="S12" s="139">
        <f t="shared" si="5"/>
        <v>648</v>
      </c>
    </row>
    <row r="13" spans="1:19" s="26" customFormat="1" ht="12.75">
      <c r="A13" s="115" t="s">
        <v>102</v>
      </c>
      <c r="B13" s="20">
        <v>5</v>
      </c>
      <c r="C13" s="300">
        <v>4</v>
      </c>
      <c r="D13" s="22">
        <v>6</v>
      </c>
      <c r="E13" s="23">
        <f t="shared" si="0"/>
        <v>15</v>
      </c>
      <c r="F13" s="303">
        <v>0</v>
      </c>
      <c r="G13" s="24">
        <v>3</v>
      </c>
      <c r="H13" s="25">
        <v>6</v>
      </c>
      <c r="I13" s="23">
        <f t="shared" si="1"/>
        <v>9</v>
      </c>
      <c r="J13" s="158">
        <f t="shared" si="2"/>
        <v>24</v>
      </c>
      <c r="K13" s="24">
        <v>10</v>
      </c>
      <c r="L13" s="24">
        <v>6</v>
      </c>
      <c r="M13" s="24">
        <v>11</v>
      </c>
      <c r="N13" s="23">
        <f t="shared" si="3"/>
        <v>27</v>
      </c>
      <c r="O13" s="21">
        <v>6</v>
      </c>
      <c r="P13" s="21">
        <v>0</v>
      </c>
      <c r="Q13" s="300">
        <v>1</v>
      </c>
      <c r="R13" s="23">
        <f t="shared" si="4"/>
        <v>7</v>
      </c>
      <c r="S13" s="139">
        <f t="shared" si="5"/>
        <v>58</v>
      </c>
    </row>
    <row r="14" spans="1:19" s="26" customFormat="1" ht="12.75">
      <c r="A14" s="19" t="s">
        <v>71</v>
      </c>
      <c r="B14" s="20">
        <v>12</v>
      </c>
      <c r="C14" s="300">
        <v>16</v>
      </c>
      <c r="D14" s="22">
        <v>19</v>
      </c>
      <c r="E14" s="23">
        <f t="shared" si="0"/>
        <v>47</v>
      </c>
      <c r="F14" s="303">
        <v>25</v>
      </c>
      <c r="G14" s="24">
        <v>13</v>
      </c>
      <c r="H14" s="25">
        <v>17</v>
      </c>
      <c r="I14" s="23">
        <f t="shared" si="1"/>
        <v>55</v>
      </c>
      <c r="J14" s="158">
        <f t="shared" si="2"/>
        <v>102</v>
      </c>
      <c r="K14" s="24">
        <v>9</v>
      </c>
      <c r="L14" s="24">
        <v>24</v>
      </c>
      <c r="M14" s="24">
        <v>22</v>
      </c>
      <c r="N14" s="23">
        <f t="shared" si="3"/>
        <v>55</v>
      </c>
      <c r="O14" s="21">
        <v>20</v>
      </c>
      <c r="P14" s="21">
        <v>30</v>
      </c>
      <c r="Q14" s="300">
        <v>4</v>
      </c>
      <c r="R14" s="23">
        <f t="shared" si="4"/>
        <v>54</v>
      </c>
      <c r="S14" s="139">
        <f t="shared" si="5"/>
        <v>211</v>
      </c>
    </row>
    <row r="15" spans="1:19" s="26" customFormat="1" ht="12.75">
      <c r="A15" s="115" t="s">
        <v>129</v>
      </c>
      <c r="B15" s="20">
        <v>1</v>
      </c>
      <c r="C15" s="300">
        <v>0</v>
      </c>
      <c r="D15" s="22">
        <v>0</v>
      </c>
      <c r="E15" s="23">
        <f t="shared" si="0"/>
        <v>1</v>
      </c>
      <c r="F15" s="303">
        <v>0</v>
      </c>
      <c r="G15" s="24">
        <v>0</v>
      </c>
      <c r="H15" s="25">
        <v>0</v>
      </c>
      <c r="I15" s="23">
        <f t="shared" si="1"/>
        <v>0</v>
      </c>
      <c r="J15" s="158">
        <f t="shared" si="2"/>
        <v>1</v>
      </c>
      <c r="K15" s="24">
        <v>0</v>
      </c>
      <c r="L15" s="24">
        <v>0</v>
      </c>
      <c r="M15" s="24">
        <v>0</v>
      </c>
      <c r="N15" s="23">
        <f t="shared" si="3"/>
        <v>0</v>
      </c>
      <c r="O15" s="21">
        <v>0</v>
      </c>
      <c r="P15" s="21">
        <v>2</v>
      </c>
      <c r="Q15" s="300">
        <v>0</v>
      </c>
      <c r="R15" s="23">
        <f t="shared" si="4"/>
        <v>2</v>
      </c>
      <c r="S15" s="139">
        <f t="shared" si="5"/>
        <v>3</v>
      </c>
    </row>
    <row r="16" spans="1:20" s="26" customFormat="1" ht="12.75">
      <c r="A16" s="28" t="s">
        <v>10</v>
      </c>
      <c r="B16" s="29">
        <f aca="true" t="shared" si="6" ref="B16:I16">SUM(B7:B15)</f>
        <v>714</v>
      </c>
      <c r="C16" s="29">
        <f t="shared" si="6"/>
        <v>744</v>
      </c>
      <c r="D16" s="29">
        <f t="shared" si="6"/>
        <v>667</v>
      </c>
      <c r="E16" s="29">
        <f t="shared" si="6"/>
        <v>2125</v>
      </c>
      <c r="F16" s="29">
        <f t="shared" si="6"/>
        <v>771</v>
      </c>
      <c r="G16" s="29">
        <f t="shared" si="6"/>
        <v>756</v>
      </c>
      <c r="H16" s="29">
        <f t="shared" si="6"/>
        <v>693</v>
      </c>
      <c r="I16" s="30">
        <f t="shared" si="6"/>
        <v>2220</v>
      </c>
      <c r="J16" s="30">
        <f t="shared" si="2"/>
        <v>4345</v>
      </c>
      <c r="K16" s="29">
        <f>SUM(K7:K15)</f>
        <v>838</v>
      </c>
      <c r="L16" s="29">
        <f>SUM(L7:L15)</f>
        <v>888</v>
      </c>
      <c r="M16" s="29">
        <v>889</v>
      </c>
      <c r="N16" s="29">
        <f t="shared" si="3"/>
        <v>2615</v>
      </c>
      <c r="O16" s="29">
        <f>SUM(O7:O15)</f>
        <v>890</v>
      </c>
      <c r="P16" s="30">
        <f>SUM(P7:P15)</f>
        <v>718</v>
      </c>
      <c r="Q16" s="30">
        <f>SUM(Q7:Q15)</f>
        <v>499</v>
      </c>
      <c r="R16" s="28">
        <f>SUM(R7:R15)</f>
        <v>2107</v>
      </c>
      <c r="S16" s="30">
        <f>J16+N16+R16</f>
        <v>9067</v>
      </c>
      <c r="T16" s="62"/>
    </row>
    <row r="17" spans="1:20" s="26" customFormat="1" ht="24">
      <c r="A17" s="131" t="s">
        <v>80</v>
      </c>
      <c r="B17" s="11" t="s">
        <v>52</v>
      </c>
      <c r="C17" s="11" t="s">
        <v>51</v>
      </c>
      <c r="D17" s="11" t="s">
        <v>53</v>
      </c>
      <c r="E17" s="14" t="s">
        <v>55</v>
      </c>
      <c r="F17" s="11" t="s">
        <v>0</v>
      </c>
      <c r="G17" s="11" t="s">
        <v>1</v>
      </c>
      <c r="H17" s="11" t="s">
        <v>2</v>
      </c>
      <c r="I17" s="14" t="s">
        <v>57</v>
      </c>
      <c r="J17" s="130" t="s">
        <v>3</v>
      </c>
      <c r="K17" s="11" t="s">
        <v>54</v>
      </c>
      <c r="L17" s="11" t="s">
        <v>87</v>
      </c>
      <c r="M17" s="11" t="s">
        <v>49</v>
      </c>
      <c r="N17" s="14" t="s">
        <v>56</v>
      </c>
      <c r="O17" s="129" t="s">
        <v>58</v>
      </c>
      <c r="P17" s="129" t="s">
        <v>59</v>
      </c>
      <c r="Q17" s="129" t="s">
        <v>60</v>
      </c>
      <c r="R17" s="15" t="s">
        <v>61</v>
      </c>
      <c r="S17" s="130" t="s">
        <v>4</v>
      </c>
      <c r="T17" s="62"/>
    </row>
    <row r="18" spans="1:20" s="26" customFormat="1" ht="12.75">
      <c r="A18" s="116" t="s">
        <v>78</v>
      </c>
      <c r="B18" s="35">
        <v>354</v>
      </c>
      <c r="C18" s="36">
        <v>423</v>
      </c>
      <c r="D18" s="37">
        <v>411</v>
      </c>
      <c r="E18" s="38">
        <f>SUM(B18:D18)</f>
        <v>1188</v>
      </c>
      <c r="F18" s="39">
        <v>403</v>
      </c>
      <c r="G18" s="40">
        <v>387</v>
      </c>
      <c r="H18" s="41">
        <v>387</v>
      </c>
      <c r="I18" s="23">
        <f>SUM(F18:H18)</f>
        <v>1177</v>
      </c>
      <c r="J18" s="94">
        <f>+E18+I18</f>
        <v>2365</v>
      </c>
      <c r="K18" s="40">
        <v>445</v>
      </c>
      <c r="L18" s="45">
        <v>492</v>
      </c>
      <c r="M18" s="17">
        <v>458</v>
      </c>
      <c r="N18" s="16">
        <f>SUM(K18:M18)</f>
        <v>1395</v>
      </c>
      <c r="O18" s="318">
        <v>519</v>
      </c>
      <c r="P18" s="45">
        <v>392</v>
      </c>
      <c r="Q18" s="45">
        <v>299</v>
      </c>
      <c r="R18" s="42">
        <f>SUM(O18:Q18)</f>
        <v>1210</v>
      </c>
      <c r="S18" s="90">
        <f>J18+N18+R18</f>
        <v>4970</v>
      </c>
      <c r="T18" s="62"/>
    </row>
    <row r="19" spans="1:20" s="26" customFormat="1" ht="12.75">
      <c r="A19" s="115" t="s">
        <v>79</v>
      </c>
      <c r="B19" s="20">
        <f>B16-B18+B20+B21</f>
        <v>377</v>
      </c>
      <c r="C19" s="20">
        <f aca="true" t="shared" si="7" ref="C19:H19">C16-C18+C20+C21</f>
        <v>350</v>
      </c>
      <c r="D19" s="20">
        <f t="shared" si="7"/>
        <v>284</v>
      </c>
      <c r="E19" s="23">
        <f>SUM(B19:D19)</f>
        <v>1011</v>
      </c>
      <c r="F19" s="20">
        <f t="shared" si="7"/>
        <v>395</v>
      </c>
      <c r="G19" s="20">
        <f t="shared" si="7"/>
        <v>395</v>
      </c>
      <c r="H19" s="20">
        <f t="shared" si="7"/>
        <v>331</v>
      </c>
      <c r="I19" s="23">
        <f>SUM(F19:H19)</f>
        <v>1121</v>
      </c>
      <c r="J19" s="94">
        <f>+E19+I19</f>
        <v>2132</v>
      </c>
      <c r="K19" s="45">
        <v>412</v>
      </c>
      <c r="L19" s="45">
        <v>422</v>
      </c>
      <c r="M19" s="40">
        <v>448</v>
      </c>
      <c r="N19" s="77">
        <f>SUM(K19:M19)</f>
        <v>1282</v>
      </c>
      <c r="O19" s="318">
        <v>395</v>
      </c>
      <c r="P19" s="45">
        <v>338</v>
      </c>
      <c r="Q19" s="45">
        <v>210</v>
      </c>
      <c r="R19" s="33">
        <f>SUM(O19:Q19)</f>
        <v>943</v>
      </c>
      <c r="S19" s="94">
        <f>J19+N19+R19</f>
        <v>4357</v>
      </c>
      <c r="T19" s="62"/>
    </row>
    <row r="20" spans="1:20" s="26" customFormat="1" ht="12.75">
      <c r="A20" s="115" t="s">
        <v>135</v>
      </c>
      <c r="B20" s="20">
        <v>2</v>
      </c>
      <c r="C20" s="36">
        <v>9</v>
      </c>
      <c r="D20" s="44">
        <v>5</v>
      </c>
      <c r="E20" s="23">
        <f>SUM(B20:D20)</f>
        <v>16</v>
      </c>
      <c r="F20" s="27">
        <v>5</v>
      </c>
      <c r="G20" s="45">
        <v>4</v>
      </c>
      <c r="H20" s="46">
        <v>4</v>
      </c>
      <c r="I20" s="23">
        <f>SUM(F20:H20)</f>
        <v>13</v>
      </c>
      <c r="J20" s="94">
        <f>+E20+I20</f>
        <v>29</v>
      </c>
      <c r="K20" s="45">
        <v>1</v>
      </c>
      <c r="L20" s="45">
        <v>1</v>
      </c>
      <c r="M20" s="40">
        <v>1</v>
      </c>
      <c r="N20" s="77">
        <f>SUM(K20:M20)</f>
        <v>3</v>
      </c>
      <c r="O20" s="318">
        <v>6</v>
      </c>
      <c r="P20" s="45">
        <v>4</v>
      </c>
      <c r="Q20" s="45">
        <v>2</v>
      </c>
      <c r="R20" s="33">
        <f>SUM(O20:Q20)</f>
        <v>12</v>
      </c>
      <c r="S20" s="94">
        <f>J20+N20+R20</f>
        <v>44</v>
      </c>
      <c r="T20" s="62"/>
    </row>
    <row r="21" spans="1:20" s="26" customFormat="1" ht="12.75">
      <c r="A21" s="115" t="s">
        <v>134</v>
      </c>
      <c r="B21" s="20">
        <v>15</v>
      </c>
      <c r="C21" s="36">
        <v>20</v>
      </c>
      <c r="D21" s="44">
        <v>23</v>
      </c>
      <c r="E21" s="23">
        <f>SUM(B21:D21)</f>
        <v>58</v>
      </c>
      <c r="F21" s="27">
        <v>22</v>
      </c>
      <c r="G21" s="45">
        <v>22</v>
      </c>
      <c r="H21" s="46">
        <v>21</v>
      </c>
      <c r="I21" s="23">
        <f>SUM(F21:H21)</f>
        <v>65</v>
      </c>
      <c r="J21" s="94">
        <f>+E21+I21</f>
        <v>123</v>
      </c>
      <c r="K21" s="45">
        <v>18</v>
      </c>
      <c r="L21" s="45">
        <v>25</v>
      </c>
      <c r="M21" s="40">
        <v>16</v>
      </c>
      <c r="N21" s="16">
        <f>SUM(K21:M21)</f>
        <v>59</v>
      </c>
      <c r="O21" s="318">
        <v>18</v>
      </c>
      <c r="P21" s="45">
        <v>8</v>
      </c>
      <c r="Q21" s="45">
        <v>8</v>
      </c>
      <c r="R21" s="42">
        <f>SUM(O21:Q21)</f>
        <v>34</v>
      </c>
      <c r="S21" s="90">
        <f>J21+N21+R21</f>
        <v>216</v>
      </c>
      <c r="T21" s="62"/>
    </row>
    <row r="22" spans="1:20" s="26" customFormat="1" ht="12.75">
      <c r="A22" s="117" t="s">
        <v>65</v>
      </c>
      <c r="B22" s="48">
        <f aca="true" t="shared" si="8" ref="B22:J22">B18/B19*100</f>
        <v>93.89920424403184</v>
      </c>
      <c r="C22" s="48">
        <f t="shared" si="8"/>
        <v>120.85714285714286</v>
      </c>
      <c r="D22" s="48">
        <f t="shared" si="8"/>
        <v>144.7183098591549</v>
      </c>
      <c r="E22" s="49">
        <f t="shared" si="8"/>
        <v>117.50741839762611</v>
      </c>
      <c r="F22" s="48">
        <f t="shared" si="8"/>
        <v>102.02531645569621</v>
      </c>
      <c r="G22" s="48">
        <f>G18/G19*100</f>
        <v>97.9746835443038</v>
      </c>
      <c r="H22" s="48">
        <f t="shared" si="8"/>
        <v>116.91842900302115</v>
      </c>
      <c r="I22" s="48">
        <f t="shared" si="8"/>
        <v>104.99553969669937</v>
      </c>
      <c r="J22" s="48">
        <f t="shared" si="8"/>
        <v>110.92870544090057</v>
      </c>
      <c r="K22" s="13">
        <f aca="true" t="shared" si="9" ref="K22:S22">K18/K19*100</f>
        <v>108.00970873786409</v>
      </c>
      <c r="L22" s="13">
        <f>L18/L19*100</f>
        <v>116.58767772511848</v>
      </c>
      <c r="M22" s="13">
        <f t="shared" si="9"/>
        <v>102.23214285714286</v>
      </c>
      <c r="N22" s="13">
        <f t="shared" si="9"/>
        <v>108.81435257410297</v>
      </c>
      <c r="O22" s="13">
        <f t="shared" si="9"/>
        <v>131.39240506329114</v>
      </c>
      <c r="P22" s="13">
        <f t="shared" si="9"/>
        <v>115.97633136094674</v>
      </c>
      <c r="Q22" s="13">
        <f t="shared" si="9"/>
        <v>142.38095238095238</v>
      </c>
      <c r="R22" s="13">
        <f t="shared" si="9"/>
        <v>128.3138918345705</v>
      </c>
      <c r="S22" s="49">
        <f t="shared" si="9"/>
        <v>114.06931374799174</v>
      </c>
      <c r="T22" s="62"/>
    </row>
    <row r="23" spans="1:20" s="26" customFormat="1" ht="12.75">
      <c r="A23" s="115" t="s">
        <v>14</v>
      </c>
      <c r="B23" s="50">
        <f>B21*100/B19</f>
        <v>3.9787798408488064</v>
      </c>
      <c r="C23" s="50">
        <f aca="true" t="shared" si="10" ref="C23:H23">C21*100/C19</f>
        <v>5.714285714285714</v>
      </c>
      <c r="D23" s="50">
        <f t="shared" si="10"/>
        <v>8.098591549295774</v>
      </c>
      <c r="E23" s="50">
        <f aca="true" t="shared" si="11" ref="E23:R23">E21*100/(E19+E21)</f>
        <v>5.425631431244153</v>
      </c>
      <c r="F23" s="50">
        <f t="shared" si="10"/>
        <v>5.569620253164557</v>
      </c>
      <c r="G23" s="50">
        <f t="shared" si="10"/>
        <v>5.569620253164557</v>
      </c>
      <c r="H23" s="50">
        <f t="shared" si="10"/>
        <v>6.3444108761329305</v>
      </c>
      <c r="I23" s="50">
        <f t="shared" si="11"/>
        <v>5.480607082630692</v>
      </c>
      <c r="J23" s="50">
        <f t="shared" si="11"/>
        <v>5.454545454545454</v>
      </c>
      <c r="K23" s="50">
        <f t="shared" si="11"/>
        <v>4.186046511627907</v>
      </c>
      <c r="L23" s="50">
        <f t="shared" si="11"/>
        <v>5.592841163310962</v>
      </c>
      <c r="M23" s="50">
        <f t="shared" si="11"/>
        <v>3.4482758620689653</v>
      </c>
      <c r="N23" s="50">
        <f t="shared" si="11"/>
        <v>4.399701715137957</v>
      </c>
      <c r="O23" s="50">
        <f t="shared" si="11"/>
        <v>4.358353510895884</v>
      </c>
      <c r="P23" s="50">
        <f t="shared" si="11"/>
        <v>2.3121387283236996</v>
      </c>
      <c r="Q23" s="50">
        <f t="shared" si="11"/>
        <v>3.669724770642202</v>
      </c>
      <c r="R23" s="50">
        <f t="shared" si="11"/>
        <v>3.480040941658137</v>
      </c>
      <c r="S23" s="51">
        <f>S21*100/S19</f>
        <v>4.957539591462015</v>
      </c>
      <c r="T23" s="62"/>
    </row>
    <row r="24" spans="1:20" s="26" customFormat="1" ht="24">
      <c r="A24" s="129" t="s">
        <v>82</v>
      </c>
      <c r="B24" s="11" t="s">
        <v>52</v>
      </c>
      <c r="C24" s="11" t="s">
        <v>51</v>
      </c>
      <c r="D24" s="11" t="s">
        <v>53</v>
      </c>
      <c r="E24" s="14" t="s">
        <v>55</v>
      </c>
      <c r="F24" s="11" t="s">
        <v>0</v>
      </c>
      <c r="G24" s="11" t="s">
        <v>1</v>
      </c>
      <c r="H24" s="11" t="s">
        <v>2</v>
      </c>
      <c r="I24" s="14" t="s">
        <v>57</v>
      </c>
      <c r="J24" s="130" t="s">
        <v>3</v>
      </c>
      <c r="K24" s="11" t="s">
        <v>54</v>
      </c>
      <c r="L24" s="11" t="s">
        <v>87</v>
      </c>
      <c r="M24" s="11" t="s">
        <v>49</v>
      </c>
      <c r="N24" s="14" t="s">
        <v>56</v>
      </c>
      <c r="O24" s="129" t="s">
        <v>58</v>
      </c>
      <c r="P24" s="129" t="s">
        <v>59</v>
      </c>
      <c r="Q24" s="129" t="s">
        <v>60</v>
      </c>
      <c r="R24" s="15" t="s">
        <v>61</v>
      </c>
      <c r="S24" s="130" t="s">
        <v>4</v>
      </c>
      <c r="T24" s="62"/>
    </row>
    <row r="25" spans="1:20" s="26" customFormat="1" ht="12.75">
      <c r="A25" s="19" t="s">
        <v>5</v>
      </c>
      <c r="B25" s="20">
        <v>31</v>
      </c>
      <c r="C25" s="104">
        <v>28</v>
      </c>
      <c r="D25" s="104">
        <v>60</v>
      </c>
      <c r="E25" s="106">
        <f aca="true" t="shared" si="12" ref="E25:E34">SUM(B25:D25)</f>
        <v>119</v>
      </c>
      <c r="F25" s="104">
        <v>65</v>
      </c>
      <c r="G25" s="104">
        <v>53</v>
      </c>
      <c r="H25" s="104">
        <v>50</v>
      </c>
      <c r="I25" s="23">
        <f aca="true" t="shared" si="13" ref="I25:I34">SUM(F25:H25)</f>
        <v>168</v>
      </c>
      <c r="J25" s="93">
        <f>E25+I25</f>
        <v>287</v>
      </c>
      <c r="K25" s="104">
        <v>81</v>
      </c>
      <c r="L25" s="104">
        <v>55</v>
      </c>
      <c r="M25" s="104">
        <v>67</v>
      </c>
      <c r="N25" s="106">
        <f aca="true" t="shared" si="14" ref="N25:N34">SUM(K25:M25)</f>
        <v>203</v>
      </c>
      <c r="O25" s="21">
        <v>44</v>
      </c>
      <c r="P25" s="21">
        <v>32</v>
      </c>
      <c r="Q25" s="45">
        <v>26</v>
      </c>
      <c r="R25" s="107">
        <f aca="true" t="shared" si="15" ref="R25:R33">SUM(O25:Q25)</f>
        <v>102</v>
      </c>
      <c r="S25" s="90">
        <f>J25+K25</f>
        <v>368</v>
      </c>
      <c r="T25" s="62"/>
    </row>
    <row r="26" spans="1:20" s="26" customFormat="1" ht="12.75">
      <c r="A26" s="115" t="s">
        <v>118</v>
      </c>
      <c r="B26" s="20">
        <v>0</v>
      </c>
      <c r="C26" s="104">
        <v>0</v>
      </c>
      <c r="D26" s="104">
        <v>1</v>
      </c>
      <c r="E26" s="106">
        <f t="shared" si="12"/>
        <v>1</v>
      </c>
      <c r="F26" s="104">
        <v>0</v>
      </c>
      <c r="G26" s="104">
        <v>0</v>
      </c>
      <c r="H26" s="104">
        <v>0</v>
      </c>
      <c r="I26" s="23">
        <f t="shared" si="13"/>
        <v>0</v>
      </c>
      <c r="J26" s="93">
        <f aca="true" t="shared" si="16" ref="J26:J34">E26+I26</f>
        <v>1</v>
      </c>
      <c r="K26" s="104">
        <v>0</v>
      </c>
      <c r="L26" s="104">
        <v>0</v>
      </c>
      <c r="M26" s="104">
        <v>0</v>
      </c>
      <c r="N26" s="106">
        <f t="shared" si="14"/>
        <v>0</v>
      </c>
      <c r="O26" s="21">
        <v>0</v>
      </c>
      <c r="P26" s="21">
        <v>0</v>
      </c>
      <c r="Q26" s="45">
        <v>0</v>
      </c>
      <c r="R26" s="107">
        <f t="shared" si="15"/>
        <v>0</v>
      </c>
      <c r="S26" s="90">
        <f aca="true" t="shared" si="17" ref="S26:S33">J26+K26</f>
        <v>1</v>
      </c>
      <c r="T26" s="62"/>
    </row>
    <row r="27" spans="1:20" s="26" customFormat="1" ht="12.75">
      <c r="A27" s="19" t="s">
        <v>6</v>
      </c>
      <c r="B27" s="20">
        <v>200</v>
      </c>
      <c r="C27" s="104">
        <v>223</v>
      </c>
      <c r="D27" s="104">
        <v>186</v>
      </c>
      <c r="E27" s="106">
        <f t="shared" si="12"/>
        <v>609</v>
      </c>
      <c r="F27" s="104">
        <v>187</v>
      </c>
      <c r="G27" s="104">
        <v>177</v>
      </c>
      <c r="H27" s="104">
        <v>181</v>
      </c>
      <c r="I27" s="23">
        <f t="shared" si="13"/>
        <v>545</v>
      </c>
      <c r="J27" s="93">
        <f t="shared" si="16"/>
        <v>1154</v>
      </c>
      <c r="K27" s="104">
        <v>264</v>
      </c>
      <c r="L27" s="104">
        <v>308</v>
      </c>
      <c r="M27" s="104">
        <v>318</v>
      </c>
      <c r="N27" s="106">
        <f t="shared" si="14"/>
        <v>890</v>
      </c>
      <c r="O27" s="21">
        <v>285</v>
      </c>
      <c r="P27" s="21">
        <v>239</v>
      </c>
      <c r="Q27" s="45">
        <v>202</v>
      </c>
      <c r="R27" s="107">
        <f t="shared" si="15"/>
        <v>726</v>
      </c>
      <c r="S27" s="90">
        <f t="shared" si="17"/>
        <v>1418</v>
      </c>
      <c r="T27" s="62"/>
    </row>
    <row r="28" spans="1:20" s="26" customFormat="1" ht="12.75">
      <c r="A28" s="19" t="s">
        <v>7</v>
      </c>
      <c r="B28" s="20">
        <v>114</v>
      </c>
      <c r="C28" s="104">
        <v>98</v>
      </c>
      <c r="D28" s="104">
        <v>84</v>
      </c>
      <c r="E28" s="106">
        <f t="shared" si="12"/>
        <v>296</v>
      </c>
      <c r="F28" s="104">
        <v>133</v>
      </c>
      <c r="G28" s="104">
        <v>129</v>
      </c>
      <c r="H28" s="104">
        <v>93</v>
      </c>
      <c r="I28" s="23">
        <f t="shared" si="13"/>
        <v>355</v>
      </c>
      <c r="J28" s="93">
        <f t="shared" si="16"/>
        <v>651</v>
      </c>
      <c r="K28" s="104">
        <v>91</v>
      </c>
      <c r="L28" s="104">
        <v>105</v>
      </c>
      <c r="M28" s="104">
        <v>122</v>
      </c>
      <c r="N28" s="106">
        <f t="shared" si="14"/>
        <v>318</v>
      </c>
      <c r="O28" s="21">
        <v>98</v>
      </c>
      <c r="P28" s="21">
        <v>103</v>
      </c>
      <c r="Q28" s="45">
        <v>47</v>
      </c>
      <c r="R28" s="107">
        <f t="shared" si="15"/>
        <v>248</v>
      </c>
      <c r="S28" s="90">
        <f t="shared" si="17"/>
        <v>742</v>
      </c>
      <c r="T28" s="62"/>
    </row>
    <row r="29" spans="1:20" s="26" customFormat="1" ht="12.75">
      <c r="A29" s="19" t="s">
        <v>8</v>
      </c>
      <c r="B29" s="20">
        <v>8</v>
      </c>
      <c r="C29" s="104">
        <v>10</v>
      </c>
      <c r="D29" s="104">
        <v>18</v>
      </c>
      <c r="E29" s="106">
        <f t="shared" si="12"/>
        <v>36</v>
      </c>
      <c r="F29" s="104">
        <v>12</v>
      </c>
      <c r="G29" s="104">
        <v>13</v>
      </c>
      <c r="H29" s="104">
        <v>18</v>
      </c>
      <c r="I29" s="23">
        <f t="shared" si="13"/>
        <v>43</v>
      </c>
      <c r="J29" s="93">
        <f t="shared" si="16"/>
        <v>79</v>
      </c>
      <c r="K29" s="104">
        <v>13</v>
      </c>
      <c r="L29" s="104">
        <v>27</v>
      </c>
      <c r="M29" s="104">
        <v>7</v>
      </c>
      <c r="N29" s="106">
        <f t="shared" si="14"/>
        <v>47</v>
      </c>
      <c r="O29" s="21">
        <v>14</v>
      </c>
      <c r="P29" s="21">
        <v>10</v>
      </c>
      <c r="Q29" s="21">
        <v>8</v>
      </c>
      <c r="R29" s="107">
        <f t="shared" si="15"/>
        <v>32</v>
      </c>
      <c r="S29" s="90">
        <f t="shared" si="17"/>
        <v>92</v>
      </c>
      <c r="T29" s="62"/>
    </row>
    <row r="30" spans="1:20" s="26" customFormat="1" ht="12.75">
      <c r="A30" s="19" t="s">
        <v>9</v>
      </c>
      <c r="B30" s="20">
        <v>35</v>
      </c>
      <c r="C30" s="104">
        <v>36</v>
      </c>
      <c r="D30" s="104">
        <v>20</v>
      </c>
      <c r="E30" s="106">
        <f t="shared" si="12"/>
        <v>91</v>
      </c>
      <c r="F30" s="104">
        <v>23</v>
      </c>
      <c r="G30" s="104">
        <v>41</v>
      </c>
      <c r="H30" s="104">
        <v>47</v>
      </c>
      <c r="I30" s="23">
        <f t="shared" si="13"/>
        <v>111</v>
      </c>
      <c r="J30" s="93">
        <f t="shared" si="16"/>
        <v>202</v>
      </c>
      <c r="K30" s="104">
        <v>33</v>
      </c>
      <c r="L30" s="104">
        <v>33</v>
      </c>
      <c r="M30" s="104">
        <v>39</v>
      </c>
      <c r="N30" s="106">
        <f t="shared" si="14"/>
        <v>105</v>
      </c>
      <c r="O30" s="21">
        <v>40</v>
      </c>
      <c r="P30" s="21">
        <v>26</v>
      </c>
      <c r="Q30" s="21">
        <v>11</v>
      </c>
      <c r="R30" s="107">
        <f t="shared" si="15"/>
        <v>77</v>
      </c>
      <c r="S30" s="90">
        <f t="shared" si="17"/>
        <v>235</v>
      </c>
      <c r="T30" s="62"/>
    </row>
    <row r="31" spans="1:20" s="26" customFormat="1" ht="12.75">
      <c r="A31" s="19" t="s">
        <v>71</v>
      </c>
      <c r="B31" s="20">
        <v>3</v>
      </c>
      <c r="C31" s="104">
        <v>4</v>
      </c>
      <c r="D31" s="104">
        <v>6</v>
      </c>
      <c r="E31" s="106">
        <f t="shared" si="12"/>
        <v>13</v>
      </c>
      <c r="F31" s="104">
        <v>8</v>
      </c>
      <c r="G31" s="104">
        <v>3</v>
      </c>
      <c r="H31" s="104">
        <v>5</v>
      </c>
      <c r="I31" s="23">
        <f t="shared" si="13"/>
        <v>16</v>
      </c>
      <c r="J31" s="93">
        <f t="shared" si="16"/>
        <v>29</v>
      </c>
      <c r="K31" s="104">
        <v>3</v>
      </c>
      <c r="L31" s="104">
        <v>7</v>
      </c>
      <c r="M31" s="104">
        <v>7</v>
      </c>
      <c r="N31" s="106">
        <f t="shared" si="14"/>
        <v>17</v>
      </c>
      <c r="O31" s="21">
        <v>5</v>
      </c>
      <c r="P31" s="21">
        <v>7</v>
      </c>
      <c r="Q31" s="21">
        <v>2</v>
      </c>
      <c r="R31" s="107">
        <f t="shared" si="15"/>
        <v>14</v>
      </c>
      <c r="S31" s="90">
        <f t="shared" si="17"/>
        <v>32</v>
      </c>
      <c r="T31" s="62"/>
    </row>
    <row r="32" spans="1:20" s="26" customFormat="1" ht="12.75">
      <c r="A32" s="115" t="s">
        <v>101</v>
      </c>
      <c r="B32" s="20">
        <v>1</v>
      </c>
      <c r="C32" s="21">
        <v>0</v>
      </c>
      <c r="D32" s="22">
        <v>0</v>
      </c>
      <c r="E32" s="106">
        <f t="shared" si="12"/>
        <v>1</v>
      </c>
      <c r="F32" s="24">
        <v>0</v>
      </c>
      <c r="G32" s="104">
        <v>0</v>
      </c>
      <c r="H32" s="104">
        <v>0</v>
      </c>
      <c r="I32" s="23">
        <f t="shared" si="13"/>
        <v>0</v>
      </c>
      <c r="J32" s="93">
        <f t="shared" si="16"/>
        <v>1</v>
      </c>
      <c r="K32" s="104">
        <v>0</v>
      </c>
      <c r="L32" s="24">
        <v>0</v>
      </c>
      <c r="M32" s="104">
        <v>0</v>
      </c>
      <c r="N32" s="106">
        <f t="shared" si="14"/>
        <v>0</v>
      </c>
      <c r="O32" s="21">
        <v>0</v>
      </c>
      <c r="P32" s="21">
        <v>1</v>
      </c>
      <c r="Q32" s="21">
        <v>0</v>
      </c>
      <c r="R32" s="107">
        <f t="shared" si="15"/>
        <v>1</v>
      </c>
      <c r="S32" s="90">
        <f t="shared" si="17"/>
        <v>1</v>
      </c>
      <c r="T32" s="62"/>
    </row>
    <row r="33" spans="1:20" s="26" customFormat="1" ht="12.75">
      <c r="A33" s="19" t="s">
        <v>73</v>
      </c>
      <c r="B33" s="20">
        <v>5</v>
      </c>
      <c r="C33" s="104">
        <v>4</v>
      </c>
      <c r="D33" s="104">
        <v>6</v>
      </c>
      <c r="E33" s="106">
        <f t="shared" si="12"/>
        <v>15</v>
      </c>
      <c r="F33" s="104">
        <v>0</v>
      </c>
      <c r="G33" s="104">
        <v>3</v>
      </c>
      <c r="H33" s="104">
        <v>6</v>
      </c>
      <c r="I33" s="23">
        <f t="shared" si="13"/>
        <v>9</v>
      </c>
      <c r="J33" s="93">
        <f t="shared" si="16"/>
        <v>24</v>
      </c>
      <c r="K33" s="104">
        <v>9</v>
      </c>
      <c r="L33" s="104">
        <v>4</v>
      </c>
      <c r="M33" s="104">
        <v>9</v>
      </c>
      <c r="N33" s="106">
        <f t="shared" si="14"/>
        <v>22</v>
      </c>
      <c r="O33" s="21">
        <v>6</v>
      </c>
      <c r="P33" s="21">
        <v>0</v>
      </c>
      <c r="Q33" s="118">
        <v>1</v>
      </c>
      <c r="R33" s="107">
        <f t="shared" si="15"/>
        <v>7</v>
      </c>
      <c r="S33" s="90">
        <f t="shared" si="17"/>
        <v>33</v>
      </c>
      <c r="T33" s="62"/>
    </row>
    <row r="34" spans="1:20" s="26" customFormat="1" ht="12.75">
      <c r="A34" s="28" t="s">
        <v>10</v>
      </c>
      <c r="B34" s="30">
        <f>SUM(B25:B33)</f>
        <v>397</v>
      </c>
      <c r="C34" s="30">
        <f>SUM(C25:C33)</f>
        <v>403</v>
      </c>
      <c r="D34" s="30">
        <f>SUM(D25:D33)</f>
        <v>381</v>
      </c>
      <c r="E34" s="30">
        <f t="shared" si="12"/>
        <v>1181</v>
      </c>
      <c r="F34" s="30">
        <f>SUM(F25:F33)</f>
        <v>428</v>
      </c>
      <c r="G34" s="30">
        <f>SUM(G25:G33)</f>
        <v>419</v>
      </c>
      <c r="H34" s="30">
        <f>SUM(H25:H33)</f>
        <v>400</v>
      </c>
      <c r="I34" s="30">
        <f t="shared" si="13"/>
        <v>1247</v>
      </c>
      <c r="J34" s="30">
        <f t="shared" si="16"/>
        <v>2428</v>
      </c>
      <c r="K34" s="28">
        <f>SUM(K25:K33)</f>
        <v>494</v>
      </c>
      <c r="L34" s="28">
        <f>SUM(L25:L33)</f>
        <v>539</v>
      </c>
      <c r="M34" s="18">
        <f>SUM(M25:M33)</f>
        <v>569</v>
      </c>
      <c r="N34" s="18">
        <f t="shared" si="14"/>
        <v>1602</v>
      </c>
      <c r="O34" s="28">
        <f>SUM(O25:O33)</f>
        <v>492</v>
      </c>
      <c r="P34" s="28">
        <f>SUM(P25:P33)</f>
        <v>418</v>
      </c>
      <c r="Q34" s="28">
        <f>SUM(Q25:Q33)</f>
        <v>297</v>
      </c>
      <c r="R34" s="28">
        <f>SUM(R17:R33)</f>
        <v>3537.7939327762283</v>
      </c>
      <c r="S34" s="28">
        <f>J34+K34</f>
        <v>2922</v>
      </c>
      <c r="T34" s="62"/>
    </row>
    <row r="35" spans="1:20" s="26" customFormat="1" ht="24">
      <c r="A35" s="131" t="s">
        <v>11</v>
      </c>
      <c r="B35" s="11" t="s">
        <v>52</v>
      </c>
      <c r="C35" s="11" t="s">
        <v>51</v>
      </c>
      <c r="D35" s="11" t="s">
        <v>53</v>
      </c>
      <c r="E35" s="14" t="s">
        <v>55</v>
      </c>
      <c r="F35" s="11" t="s">
        <v>0</v>
      </c>
      <c r="G35" s="11" t="s">
        <v>1</v>
      </c>
      <c r="H35" s="11" t="s">
        <v>2</v>
      </c>
      <c r="I35" s="14" t="s">
        <v>57</v>
      </c>
      <c r="J35" s="130" t="s">
        <v>3</v>
      </c>
      <c r="K35" s="11" t="s">
        <v>54</v>
      </c>
      <c r="L35" s="11" t="s">
        <v>86</v>
      </c>
      <c r="M35" s="11" t="s">
        <v>49</v>
      </c>
      <c r="N35" s="14" t="s">
        <v>56</v>
      </c>
      <c r="O35" s="129" t="s">
        <v>58</v>
      </c>
      <c r="P35" s="129" t="s">
        <v>59</v>
      </c>
      <c r="Q35" s="129" t="s">
        <v>60</v>
      </c>
      <c r="R35" s="15" t="s">
        <v>61</v>
      </c>
      <c r="S35" s="130" t="s">
        <v>4</v>
      </c>
      <c r="T35" s="62"/>
    </row>
    <row r="36" spans="1:20" s="26" customFormat="1" ht="12.75">
      <c r="A36" s="116" t="s">
        <v>12</v>
      </c>
      <c r="B36" s="35">
        <v>167</v>
      </c>
      <c r="C36" s="39">
        <v>194</v>
      </c>
      <c r="D36" s="337">
        <v>202</v>
      </c>
      <c r="E36" s="38">
        <f>SUM(B36:D36)</f>
        <v>563</v>
      </c>
      <c r="F36" s="27">
        <v>187</v>
      </c>
      <c r="G36" s="45">
        <v>173</v>
      </c>
      <c r="H36" s="45">
        <v>200</v>
      </c>
      <c r="I36" s="23">
        <f>SUM(F36:H36)</f>
        <v>560</v>
      </c>
      <c r="J36" s="93">
        <f>E36+I36</f>
        <v>1123</v>
      </c>
      <c r="K36" s="40">
        <v>212</v>
      </c>
      <c r="L36" s="17">
        <v>247</v>
      </c>
      <c r="M36" s="17">
        <v>260</v>
      </c>
      <c r="N36" s="16">
        <f>SUM(K36:M36)</f>
        <v>719</v>
      </c>
      <c r="O36" s="318">
        <v>255</v>
      </c>
      <c r="P36" s="45">
        <v>199</v>
      </c>
      <c r="Q36" s="40">
        <v>150</v>
      </c>
      <c r="R36" s="42">
        <f>SUM(O36:Q36)</f>
        <v>604</v>
      </c>
      <c r="S36" s="90">
        <f>J36+N36+R36</f>
        <v>2446</v>
      </c>
      <c r="T36" s="62"/>
    </row>
    <row r="37" spans="1:20" s="26" customFormat="1" ht="12.75">
      <c r="A37" s="115" t="s">
        <v>13</v>
      </c>
      <c r="B37" s="20">
        <f>B34-B36+B38</f>
        <v>232</v>
      </c>
      <c r="C37" s="20">
        <f>C34-C36+C38</f>
        <v>218</v>
      </c>
      <c r="D37" s="20">
        <f>D34-D36+D38</f>
        <v>184</v>
      </c>
      <c r="E37" s="38">
        <f>SUM(B37:D37)</f>
        <v>634</v>
      </c>
      <c r="F37" s="20">
        <f>F34-F36+F38</f>
        <v>246</v>
      </c>
      <c r="G37" s="20">
        <f>G34-G36+G38</f>
        <v>250</v>
      </c>
      <c r="H37" s="20">
        <f>H34-H36+H38</f>
        <v>204</v>
      </c>
      <c r="I37" s="23">
        <f>SUM(F37:H37)</f>
        <v>700</v>
      </c>
      <c r="J37" s="93">
        <f>E37+I37</f>
        <v>1334</v>
      </c>
      <c r="K37" s="45">
        <v>283</v>
      </c>
      <c r="L37" s="12">
        <v>293</v>
      </c>
      <c r="M37" s="17">
        <v>310</v>
      </c>
      <c r="N37" s="16">
        <f>SUM(K37:M37)</f>
        <v>886</v>
      </c>
      <c r="O37" s="318">
        <v>243</v>
      </c>
      <c r="P37" s="45">
        <v>223</v>
      </c>
      <c r="Q37" s="40">
        <v>149</v>
      </c>
      <c r="R37" s="42">
        <f>SUM(O37:Q37)</f>
        <v>615</v>
      </c>
      <c r="S37" s="90">
        <f>J37+N37+R37</f>
        <v>2835</v>
      </c>
      <c r="T37" s="62"/>
    </row>
    <row r="38" spans="1:20" s="26" customFormat="1" ht="12.75">
      <c r="A38" s="115" t="s">
        <v>135</v>
      </c>
      <c r="B38" s="20">
        <v>2</v>
      </c>
      <c r="C38" s="36">
        <v>9</v>
      </c>
      <c r="D38" s="44">
        <v>5</v>
      </c>
      <c r="E38" s="23">
        <f>SUM(B38:D38)</f>
        <v>16</v>
      </c>
      <c r="F38" s="27">
        <v>5</v>
      </c>
      <c r="G38" s="45">
        <v>4</v>
      </c>
      <c r="H38" s="46">
        <v>4</v>
      </c>
      <c r="I38" s="23">
        <f>SUM(F38:H38)</f>
        <v>13</v>
      </c>
      <c r="J38" s="93">
        <f>E38+I38</f>
        <v>29</v>
      </c>
      <c r="K38" s="45">
        <v>1</v>
      </c>
      <c r="L38" s="12">
        <v>1</v>
      </c>
      <c r="M38" s="17">
        <v>1</v>
      </c>
      <c r="N38" s="16">
        <f>SUM(K38:M38)</f>
        <v>3</v>
      </c>
      <c r="O38" s="318">
        <v>6</v>
      </c>
      <c r="P38" s="45">
        <v>4</v>
      </c>
      <c r="Q38" s="40">
        <v>2</v>
      </c>
      <c r="R38" s="42">
        <f>SUM(O38:Q38)</f>
        <v>12</v>
      </c>
      <c r="S38" s="90">
        <f>J38+N38+R38</f>
        <v>44</v>
      </c>
      <c r="T38" s="62"/>
    </row>
    <row r="39" spans="1:20" s="26" customFormat="1" ht="12.75">
      <c r="A39" s="117" t="s">
        <v>65</v>
      </c>
      <c r="B39" s="48">
        <f>B36/B37*100</f>
        <v>71.98275862068965</v>
      </c>
      <c r="C39" s="48">
        <f aca="true" t="shared" si="18" ref="C39:J39">C36/C37*100</f>
        <v>88.9908256880734</v>
      </c>
      <c r="D39" s="48">
        <f t="shared" si="18"/>
        <v>109.78260869565217</v>
      </c>
      <c r="E39" s="48">
        <f t="shared" si="18"/>
        <v>88.801261829653</v>
      </c>
      <c r="F39" s="48">
        <f t="shared" si="18"/>
        <v>76.01626016260163</v>
      </c>
      <c r="G39" s="48">
        <f t="shared" si="18"/>
        <v>69.19999999999999</v>
      </c>
      <c r="H39" s="48">
        <f t="shared" si="18"/>
        <v>98.0392156862745</v>
      </c>
      <c r="I39" s="48">
        <f t="shared" si="18"/>
        <v>80</v>
      </c>
      <c r="J39" s="48">
        <f t="shared" si="18"/>
        <v>84.18290854572713</v>
      </c>
      <c r="K39" s="13">
        <f aca="true" t="shared" si="19" ref="K39:S39">K36/K37*100</f>
        <v>74.91166077738515</v>
      </c>
      <c r="L39" s="13">
        <f>L36/L37*100</f>
        <v>84.30034129692832</v>
      </c>
      <c r="M39" s="13">
        <f t="shared" si="19"/>
        <v>83.87096774193549</v>
      </c>
      <c r="N39" s="13">
        <f t="shared" si="19"/>
        <v>81.15124153498871</v>
      </c>
      <c r="O39" s="13">
        <f t="shared" si="19"/>
        <v>104.93827160493827</v>
      </c>
      <c r="P39" s="13">
        <f t="shared" si="19"/>
        <v>89.23766816143498</v>
      </c>
      <c r="Q39" s="13">
        <f t="shared" si="19"/>
        <v>100.67114093959732</v>
      </c>
      <c r="R39" s="13">
        <f t="shared" si="19"/>
        <v>98.21138211382113</v>
      </c>
      <c r="S39" s="49">
        <f t="shared" si="19"/>
        <v>86.27865961199295</v>
      </c>
      <c r="T39" s="62"/>
    </row>
    <row r="40" spans="1:20" s="26" customFormat="1" ht="12.75">
      <c r="A40" s="115" t="s">
        <v>14</v>
      </c>
      <c r="B40" s="50">
        <f>B38*100/B37</f>
        <v>0.8620689655172413</v>
      </c>
      <c r="C40" s="50">
        <f aca="true" t="shared" si="20" ref="C40:H40">C38*100/C37</f>
        <v>4.128440366972477</v>
      </c>
      <c r="D40" s="50">
        <f t="shared" si="20"/>
        <v>2.717391304347826</v>
      </c>
      <c r="E40" s="50">
        <f aca="true" t="shared" si="21" ref="E40:S40">E38*100/(E37+E38)</f>
        <v>2.4615384615384617</v>
      </c>
      <c r="F40" s="50">
        <f t="shared" si="20"/>
        <v>2.032520325203252</v>
      </c>
      <c r="G40" s="50">
        <f t="shared" si="20"/>
        <v>1.6</v>
      </c>
      <c r="H40" s="50">
        <f t="shared" si="20"/>
        <v>1.9607843137254901</v>
      </c>
      <c r="I40" s="50">
        <f t="shared" si="21"/>
        <v>1.8232819074333801</v>
      </c>
      <c r="J40" s="50">
        <f t="shared" si="21"/>
        <v>2.127659574468085</v>
      </c>
      <c r="K40" s="50">
        <f t="shared" si="21"/>
        <v>0.352112676056338</v>
      </c>
      <c r="L40" s="50">
        <f t="shared" si="21"/>
        <v>0.3401360544217687</v>
      </c>
      <c r="M40" s="50">
        <f t="shared" si="21"/>
        <v>0.3215434083601286</v>
      </c>
      <c r="N40" s="50">
        <f t="shared" si="21"/>
        <v>0.3374578177727784</v>
      </c>
      <c r="O40" s="50">
        <f t="shared" si="21"/>
        <v>2.4096385542168677</v>
      </c>
      <c r="P40" s="50">
        <f t="shared" si="21"/>
        <v>1.7621145374449338</v>
      </c>
      <c r="Q40" s="50">
        <f t="shared" si="21"/>
        <v>1.3245033112582782</v>
      </c>
      <c r="R40" s="50">
        <f t="shared" si="21"/>
        <v>1.9138755980861244</v>
      </c>
      <c r="S40" s="50">
        <f t="shared" si="21"/>
        <v>1.528308440430705</v>
      </c>
      <c r="T40" s="62"/>
    </row>
    <row r="41" spans="1:19" ht="21.75" customHeight="1">
      <c r="A41" s="129" t="s">
        <v>81</v>
      </c>
      <c r="B41" s="11" t="s">
        <v>52</v>
      </c>
      <c r="C41" s="11" t="s">
        <v>51</v>
      </c>
      <c r="D41" s="11" t="s">
        <v>53</v>
      </c>
      <c r="E41" s="14" t="s">
        <v>55</v>
      </c>
      <c r="F41" s="11" t="s">
        <v>0</v>
      </c>
      <c r="G41" s="11" t="s">
        <v>1</v>
      </c>
      <c r="H41" s="11" t="s">
        <v>2</v>
      </c>
      <c r="I41" s="14" t="s">
        <v>57</v>
      </c>
      <c r="J41" s="130" t="s">
        <v>3</v>
      </c>
      <c r="K41" s="11" t="s">
        <v>54</v>
      </c>
      <c r="L41" s="11" t="s">
        <v>87</v>
      </c>
      <c r="M41" s="11" t="s">
        <v>49</v>
      </c>
      <c r="N41" s="14" t="s">
        <v>56</v>
      </c>
      <c r="O41" s="129" t="s">
        <v>58</v>
      </c>
      <c r="P41" s="129" t="s">
        <v>59</v>
      </c>
      <c r="Q41" s="129" t="s">
        <v>60</v>
      </c>
      <c r="R41" s="15" t="s">
        <v>61</v>
      </c>
      <c r="S41" s="130" t="s">
        <v>4</v>
      </c>
    </row>
    <row r="42" spans="1:20" s="26" customFormat="1" ht="12.75">
      <c r="A42" s="105" t="s">
        <v>74</v>
      </c>
      <c r="B42" s="104">
        <v>0</v>
      </c>
      <c r="C42" s="104">
        <v>0</v>
      </c>
      <c r="D42" s="104">
        <v>0</v>
      </c>
      <c r="E42" s="106">
        <f>SUM(B42:D42)</f>
        <v>0</v>
      </c>
      <c r="F42" s="104">
        <v>0</v>
      </c>
      <c r="G42" s="104">
        <v>0</v>
      </c>
      <c r="H42" s="104">
        <v>0</v>
      </c>
      <c r="I42" s="23">
        <f>SUM(F42:H42)</f>
        <v>0</v>
      </c>
      <c r="J42" s="93">
        <f>+E42+I42</f>
        <v>0</v>
      </c>
      <c r="K42" s="104">
        <v>0</v>
      </c>
      <c r="L42" s="104">
        <v>0</v>
      </c>
      <c r="M42" s="104">
        <v>0</v>
      </c>
      <c r="N42" s="106">
        <f>SUM(K42:M42)</f>
        <v>0</v>
      </c>
      <c r="O42" s="21">
        <v>0</v>
      </c>
      <c r="P42" s="21">
        <v>0</v>
      </c>
      <c r="Q42" s="21">
        <v>0</v>
      </c>
      <c r="R42" s="107">
        <f>SUM(O42:Q42)</f>
        <v>0</v>
      </c>
      <c r="S42" s="139">
        <f>J42+N42+R42</f>
        <v>0</v>
      </c>
      <c r="T42" s="62"/>
    </row>
    <row r="43" spans="1:20" s="26" customFormat="1" ht="12.75">
      <c r="A43" s="105" t="s">
        <v>75</v>
      </c>
      <c r="B43" s="104">
        <v>0</v>
      </c>
      <c r="C43" s="104">
        <v>0</v>
      </c>
      <c r="D43" s="104">
        <v>0</v>
      </c>
      <c r="E43" s="106">
        <f>SUM(B43:D43)</f>
        <v>0</v>
      </c>
      <c r="F43" s="104">
        <v>0</v>
      </c>
      <c r="G43" s="104">
        <v>0</v>
      </c>
      <c r="H43" s="104">
        <v>0</v>
      </c>
      <c r="I43" s="23">
        <f>SUM(F43:H43)</f>
        <v>0</v>
      </c>
      <c r="J43" s="93">
        <f>+E43+I43</f>
        <v>0</v>
      </c>
      <c r="K43" s="104">
        <v>0</v>
      </c>
      <c r="L43" s="104">
        <v>0</v>
      </c>
      <c r="M43" s="104">
        <v>0</v>
      </c>
      <c r="N43" s="106">
        <f>SUM(K43:M43)</f>
        <v>0</v>
      </c>
      <c r="O43" s="21">
        <v>0</v>
      </c>
      <c r="P43" s="21">
        <v>0</v>
      </c>
      <c r="Q43" s="21">
        <v>0</v>
      </c>
      <c r="R43" s="107">
        <f>SUM(O43:Q43)</f>
        <v>0</v>
      </c>
      <c r="S43" s="139">
        <f>J43+N43+R43</f>
        <v>0</v>
      </c>
      <c r="T43" s="62"/>
    </row>
    <row r="44" spans="1:19" s="26" customFormat="1" ht="12.75">
      <c r="A44" s="105" t="s">
        <v>76</v>
      </c>
      <c r="B44" s="104">
        <v>0</v>
      </c>
      <c r="C44" s="104">
        <v>0</v>
      </c>
      <c r="D44" s="104">
        <v>0</v>
      </c>
      <c r="E44" s="106">
        <f>SUM(B44:D44)</f>
        <v>0</v>
      </c>
      <c r="F44" s="104">
        <v>0</v>
      </c>
      <c r="G44" s="104">
        <v>0</v>
      </c>
      <c r="H44" s="104">
        <v>0</v>
      </c>
      <c r="I44" s="23">
        <f>SUM(F44:H44)</f>
        <v>0</v>
      </c>
      <c r="J44" s="93">
        <f>+E44+I44</f>
        <v>0</v>
      </c>
      <c r="K44" s="104">
        <v>0</v>
      </c>
      <c r="L44" s="104">
        <v>0</v>
      </c>
      <c r="M44" s="104">
        <v>1</v>
      </c>
      <c r="N44" s="106">
        <f>SUM(K44:M44)</f>
        <v>1</v>
      </c>
      <c r="O44" s="21">
        <v>0</v>
      </c>
      <c r="P44" s="21">
        <v>0</v>
      </c>
      <c r="Q44" s="21">
        <v>0</v>
      </c>
      <c r="R44" s="107">
        <f>SUM(O44:Q44)</f>
        <v>0</v>
      </c>
      <c r="S44" s="139">
        <f>J44+N44+R44</f>
        <v>1</v>
      </c>
    </row>
    <row r="45" spans="1:19" s="26" customFormat="1" ht="24">
      <c r="A45" s="108" t="s">
        <v>15</v>
      </c>
      <c r="B45" s="129" t="s">
        <v>52</v>
      </c>
      <c r="C45" s="129" t="s">
        <v>51</v>
      </c>
      <c r="D45" s="129" t="s">
        <v>53</v>
      </c>
      <c r="E45" s="15" t="s">
        <v>55</v>
      </c>
      <c r="F45" s="129" t="s">
        <v>62</v>
      </c>
      <c r="G45" s="129" t="s">
        <v>63</v>
      </c>
      <c r="H45" s="129" t="s">
        <v>64</v>
      </c>
      <c r="I45" s="15" t="s">
        <v>57</v>
      </c>
      <c r="J45" s="132" t="s">
        <v>3</v>
      </c>
      <c r="K45" s="129" t="s">
        <v>54</v>
      </c>
      <c r="L45" s="129" t="s">
        <v>87</v>
      </c>
      <c r="M45" s="129" t="s">
        <v>49</v>
      </c>
      <c r="N45" s="15" t="s">
        <v>56</v>
      </c>
      <c r="O45" s="129" t="s">
        <v>58</v>
      </c>
      <c r="P45" s="129" t="s">
        <v>59</v>
      </c>
      <c r="Q45" s="129" t="s">
        <v>60</v>
      </c>
      <c r="R45" s="15" t="s">
        <v>61</v>
      </c>
      <c r="S45" s="132" t="s">
        <v>4</v>
      </c>
    </row>
    <row r="46" spans="1:20" s="26" customFormat="1" ht="12.75">
      <c r="A46" s="52" t="s">
        <v>16</v>
      </c>
      <c r="B46" s="20">
        <v>2078</v>
      </c>
      <c r="C46" s="21">
        <v>2050</v>
      </c>
      <c r="D46" s="347">
        <v>2168</v>
      </c>
      <c r="E46" s="23">
        <f>SUM(B46:D46)</f>
        <v>6296</v>
      </c>
      <c r="F46" s="92">
        <v>2018</v>
      </c>
      <c r="G46" s="92">
        <v>1908</v>
      </c>
      <c r="H46" s="20">
        <v>2135</v>
      </c>
      <c r="I46" s="23">
        <f aca="true" t="shared" si="22" ref="I46:I51">SUM(F46:H46)</f>
        <v>6061</v>
      </c>
      <c r="J46" s="93">
        <f aca="true" t="shared" si="23" ref="J46:J51">E46+I46</f>
        <v>12357</v>
      </c>
      <c r="K46" s="54">
        <v>1964</v>
      </c>
      <c r="L46" s="54">
        <v>1968</v>
      </c>
      <c r="M46" s="54">
        <v>1896</v>
      </c>
      <c r="N46" s="23">
        <f aca="true" t="shared" si="24" ref="N46:N51">SUM(K46:M46)</f>
        <v>5828</v>
      </c>
      <c r="O46" s="92">
        <v>1940</v>
      </c>
      <c r="P46" s="92">
        <v>1873</v>
      </c>
      <c r="Q46" s="21">
        <v>1842</v>
      </c>
      <c r="R46" s="23">
        <f aca="true" t="shared" si="25" ref="R46:R52">SUM(O46:Q46)</f>
        <v>5655</v>
      </c>
      <c r="S46" s="139">
        <f aca="true" t="shared" si="26" ref="S46:S51">J46+N46</f>
        <v>18185</v>
      </c>
      <c r="T46" s="62"/>
    </row>
    <row r="47" spans="1:19" s="26" customFormat="1" ht="12.75">
      <c r="A47" s="52" t="s">
        <v>17</v>
      </c>
      <c r="B47" s="20">
        <v>323</v>
      </c>
      <c r="C47" s="21">
        <v>313</v>
      </c>
      <c r="D47" s="347">
        <v>323</v>
      </c>
      <c r="E47" s="23">
        <f>SUM(B47:D47)</f>
        <v>959</v>
      </c>
      <c r="F47" s="92">
        <v>322</v>
      </c>
      <c r="G47" s="92">
        <v>241</v>
      </c>
      <c r="H47" s="92">
        <v>200</v>
      </c>
      <c r="I47" s="23">
        <f t="shared" si="22"/>
        <v>763</v>
      </c>
      <c r="J47" s="93">
        <f t="shared" si="23"/>
        <v>1722</v>
      </c>
      <c r="K47" s="54">
        <v>284</v>
      </c>
      <c r="L47" s="54">
        <v>235</v>
      </c>
      <c r="M47" s="54">
        <v>249</v>
      </c>
      <c r="N47" s="23">
        <f t="shared" si="24"/>
        <v>768</v>
      </c>
      <c r="O47" s="92">
        <v>278</v>
      </c>
      <c r="P47" s="92">
        <v>213</v>
      </c>
      <c r="Q47" s="21">
        <v>162</v>
      </c>
      <c r="R47" s="23">
        <f t="shared" si="25"/>
        <v>653</v>
      </c>
      <c r="S47" s="139">
        <f t="shared" si="26"/>
        <v>2490</v>
      </c>
    </row>
    <row r="48" spans="1:19" s="26" customFormat="1" ht="12.75">
      <c r="A48" s="52" t="s">
        <v>69</v>
      </c>
      <c r="B48" s="20">
        <v>88</v>
      </c>
      <c r="C48" s="21">
        <v>66</v>
      </c>
      <c r="D48" s="347">
        <v>63</v>
      </c>
      <c r="E48" s="23">
        <f>SUM(B48:D48)</f>
        <v>217</v>
      </c>
      <c r="F48" s="92">
        <v>107</v>
      </c>
      <c r="G48" s="92">
        <v>92</v>
      </c>
      <c r="H48" s="92">
        <v>88</v>
      </c>
      <c r="I48" s="23">
        <f t="shared" si="22"/>
        <v>287</v>
      </c>
      <c r="J48" s="93">
        <f t="shared" si="23"/>
        <v>504</v>
      </c>
      <c r="K48" s="54">
        <v>89</v>
      </c>
      <c r="L48" s="54">
        <v>78</v>
      </c>
      <c r="M48" s="54">
        <v>72</v>
      </c>
      <c r="N48" s="23">
        <f t="shared" si="24"/>
        <v>239</v>
      </c>
      <c r="O48" s="92">
        <v>97</v>
      </c>
      <c r="P48" s="92">
        <v>104</v>
      </c>
      <c r="Q48" s="21">
        <v>88</v>
      </c>
      <c r="R48" s="23">
        <f t="shared" si="25"/>
        <v>289</v>
      </c>
      <c r="S48" s="139">
        <f t="shared" si="26"/>
        <v>743</v>
      </c>
    </row>
    <row r="49" spans="1:19" s="26" customFormat="1" ht="12.75">
      <c r="A49" s="52" t="s">
        <v>18</v>
      </c>
      <c r="B49" s="20">
        <v>591</v>
      </c>
      <c r="C49" s="21">
        <v>270</v>
      </c>
      <c r="D49" s="347">
        <v>42</v>
      </c>
      <c r="E49" s="23">
        <f>SUM(B49:D49)</f>
        <v>903</v>
      </c>
      <c r="F49" s="92">
        <v>366</v>
      </c>
      <c r="G49" s="92">
        <v>441</v>
      </c>
      <c r="H49" s="92">
        <v>816</v>
      </c>
      <c r="I49" s="23">
        <f t="shared" si="22"/>
        <v>1623</v>
      </c>
      <c r="J49" s="93">
        <f t="shared" si="23"/>
        <v>2526</v>
      </c>
      <c r="K49" s="54">
        <v>527</v>
      </c>
      <c r="L49" s="54">
        <v>706</v>
      </c>
      <c r="M49" s="54">
        <v>490</v>
      </c>
      <c r="N49" s="23">
        <f t="shared" si="24"/>
        <v>1723</v>
      </c>
      <c r="O49" s="92">
        <v>669</v>
      </c>
      <c r="P49" s="92">
        <v>536</v>
      </c>
      <c r="Q49" s="21">
        <v>609</v>
      </c>
      <c r="R49" s="23">
        <f t="shared" si="25"/>
        <v>1814</v>
      </c>
      <c r="S49" s="139">
        <f t="shared" si="26"/>
        <v>4249</v>
      </c>
    </row>
    <row r="50" spans="1:19" s="26" customFormat="1" ht="12.75">
      <c r="A50" s="113" t="s">
        <v>107</v>
      </c>
      <c r="B50" s="20">
        <v>23</v>
      </c>
      <c r="C50" s="21">
        <v>17</v>
      </c>
      <c r="D50" s="347">
        <v>15</v>
      </c>
      <c r="E50" s="23">
        <f>B50+C50+D50</f>
        <v>55</v>
      </c>
      <c r="F50" s="92">
        <v>20</v>
      </c>
      <c r="G50" s="92">
        <v>25</v>
      </c>
      <c r="H50" s="167">
        <v>14</v>
      </c>
      <c r="I50" s="23">
        <f t="shared" si="22"/>
        <v>59</v>
      </c>
      <c r="J50" s="93">
        <f t="shared" si="23"/>
        <v>114</v>
      </c>
      <c r="K50" s="54">
        <v>25</v>
      </c>
      <c r="L50" s="54">
        <v>20</v>
      </c>
      <c r="M50" s="54">
        <v>10</v>
      </c>
      <c r="N50" s="77">
        <f t="shared" si="24"/>
        <v>55</v>
      </c>
      <c r="O50" s="92">
        <v>14</v>
      </c>
      <c r="P50" s="92">
        <v>12</v>
      </c>
      <c r="Q50" s="21">
        <v>8</v>
      </c>
      <c r="R50" s="170">
        <f t="shared" si="25"/>
        <v>34</v>
      </c>
      <c r="S50" s="124">
        <f t="shared" si="26"/>
        <v>169</v>
      </c>
    </row>
    <row r="51" spans="1:19" s="26" customFormat="1" ht="12.75">
      <c r="A51" s="113" t="s">
        <v>108</v>
      </c>
      <c r="B51" s="20">
        <v>62</v>
      </c>
      <c r="C51" s="21">
        <v>55</v>
      </c>
      <c r="D51" s="347">
        <v>59</v>
      </c>
      <c r="E51" s="23">
        <f>B51+C51+D51</f>
        <v>176</v>
      </c>
      <c r="F51" s="92">
        <v>64</v>
      </c>
      <c r="G51" s="92">
        <v>64</v>
      </c>
      <c r="H51" s="167">
        <v>47</v>
      </c>
      <c r="I51" s="23">
        <f t="shared" si="22"/>
        <v>175</v>
      </c>
      <c r="J51" s="93">
        <f t="shared" si="23"/>
        <v>351</v>
      </c>
      <c r="K51" s="54">
        <v>63</v>
      </c>
      <c r="L51" s="54">
        <v>51</v>
      </c>
      <c r="M51" s="54">
        <v>39</v>
      </c>
      <c r="N51" s="77">
        <f t="shared" si="24"/>
        <v>153</v>
      </c>
      <c r="O51" s="92">
        <v>51</v>
      </c>
      <c r="P51" s="92">
        <v>47</v>
      </c>
      <c r="Q51" s="21">
        <v>34</v>
      </c>
      <c r="R51" s="170">
        <f t="shared" si="25"/>
        <v>132</v>
      </c>
      <c r="S51" s="124">
        <f t="shared" si="26"/>
        <v>504</v>
      </c>
    </row>
    <row r="52" spans="1:19" s="26" customFormat="1" ht="12.75">
      <c r="A52" s="52" t="s">
        <v>20</v>
      </c>
      <c r="B52" s="118">
        <v>55</v>
      </c>
      <c r="C52" s="118">
        <v>74</v>
      </c>
      <c r="D52" s="350">
        <v>72</v>
      </c>
      <c r="E52" s="100">
        <f>SUM(B52:D52)</f>
        <v>201</v>
      </c>
      <c r="F52" s="101">
        <v>80</v>
      </c>
      <c r="G52" s="101">
        <v>73</v>
      </c>
      <c r="H52" s="99">
        <v>82</v>
      </c>
      <c r="I52" s="100">
        <f>SUM(F52:H52)</f>
        <v>235</v>
      </c>
      <c r="J52" s="93">
        <f>E52+I52</f>
        <v>436</v>
      </c>
      <c r="K52" s="99">
        <v>67</v>
      </c>
      <c r="L52" s="101">
        <v>87</v>
      </c>
      <c r="M52" s="138">
        <v>58</v>
      </c>
      <c r="N52" s="23">
        <f>SUM(K52:M52)</f>
        <v>212</v>
      </c>
      <c r="O52" s="92">
        <v>91</v>
      </c>
      <c r="P52" s="138">
        <v>74</v>
      </c>
      <c r="Q52" s="21">
        <v>58</v>
      </c>
      <c r="R52" s="23">
        <f t="shared" si="25"/>
        <v>223</v>
      </c>
      <c r="S52" s="139">
        <f>J52+N52</f>
        <v>648</v>
      </c>
    </row>
    <row r="53" spans="1:19" s="26" customFormat="1" ht="12.75">
      <c r="A53" s="172" t="s">
        <v>119</v>
      </c>
      <c r="B53" s="173">
        <f aca="true" t="shared" si="27" ref="B53:I53">SUM(B46:B52)</f>
        <v>3220</v>
      </c>
      <c r="C53" s="174">
        <f t="shared" si="27"/>
        <v>2845</v>
      </c>
      <c r="D53" s="175">
        <f t="shared" si="27"/>
        <v>2742</v>
      </c>
      <c r="E53" s="176">
        <f t="shared" si="27"/>
        <v>8807</v>
      </c>
      <c r="F53" s="177">
        <f t="shared" si="27"/>
        <v>2977</v>
      </c>
      <c r="G53" s="177">
        <f t="shared" si="27"/>
        <v>2844</v>
      </c>
      <c r="H53" s="178">
        <f t="shared" si="27"/>
        <v>3382</v>
      </c>
      <c r="I53" s="176">
        <f t="shared" si="27"/>
        <v>9203</v>
      </c>
      <c r="J53" s="179">
        <f>E53+I53</f>
        <v>18010</v>
      </c>
      <c r="K53" s="176">
        <f>SUM(K46:K52)</f>
        <v>3019</v>
      </c>
      <c r="L53" s="177">
        <f>SUM(L46:L52)</f>
        <v>3145</v>
      </c>
      <c r="M53" s="176">
        <f>SUM(M46:M52)</f>
        <v>2814</v>
      </c>
      <c r="N53" s="180">
        <f>SUM(K53:M53)</f>
        <v>8978</v>
      </c>
      <c r="O53" s="185">
        <f>SUM(O46:O52)</f>
        <v>3140</v>
      </c>
      <c r="P53" s="456">
        <f>SUM(P46:P52)</f>
        <v>2859</v>
      </c>
      <c r="Q53" s="180">
        <f>SUM(Q46:Q52)</f>
        <v>2801</v>
      </c>
      <c r="R53" s="180">
        <f>SUM(O53:Q53)</f>
        <v>8800</v>
      </c>
      <c r="S53" s="180">
        <f>J53+N53</f>
        <v>26988</v>
      </c>
    </row>
    <row r="54" spans="1:20" s="163" customFormat="1" ht="12.75">
      <c r="A54" s="160" t="s">
        <v>19</v>
      </c>
      <c r="B54" s="154">
        <v>290</v>
      </c>
      <c r="C54" s="150">
        <v>332</v>
      </c>
      <c r="D54" s="155">
        <v>376</v>
      </c>
      <c r="E54" s="139">
        <f>SUM(B54:D54)</f>
        <v>998</v>
      </c>
      <c r="F54" s="156">
        <v>442</v>
      </c>
      <c r="G54" s="156">
        <v>346</v>
      </c>
      <c r="H54" s="157">
        <v>343</v>
      </c>
      <c r="I54" s="139">
        <f>SUM(F54:H54)</f>
        <v>1131</v>
      </c>
      <c r="J54" s="158">
        <f>E54+I54</f>
        <v>2129</v>
      </c>
      <c r="K54" s="159">
        <v>332</v>
      </c>
      <c r="L54" s="159">
        <v>258</v>
      </c>
      <c r="M54" s="159">
        <v>434</v>
      </c>
      <c r="N54" s="139">
        <f>SUM(K54:M54)</f>
        <v>1024</v>
      </c>
      <c r="O54" s="156">
        <v>341</v>
      </c>
      <c r="P54" s="168">
        <v>263</v>
      </c>
      <c r="Q54" s="161">
        <v>277</v>
      </c>
      <c r="R54" s="139">
        <f>SUM(O54:Q54)</f>
        <v>881</v>
      </c>
      <c r="S54" s="139">
        <f>J54+N54</f>
        <v>3153</v>
      </c>
      <c r="T54" s="162"/>
    </row>
    <row r="55" spans="1:19" ht="24">
      <c r="A55" s="125" t="s">
        <v>21</v>
      </c>
      <c r="B55" s="6" t="s">
        <v>52</v>
      </c>
      <c r="C55" s="6" t="s">
        <v>51</v>
      </c>
      <c r="D55" s="6" t="s">
        <v>53</v>
      </c>
      <c r="E55" s="7" t="s">
        <v>55</v>
      </c>
      <c r="F55" s="6" t="s">
        <v>62</v>
      </c>
      <c r="G55" s="6" t="s">
        <v>63</v>
      </c>
      <c r="H55" s="6" t="s">
        <v>64</v>
      </c>
      <c r="I55" s="7" t="s">
        <v>57</v>
      </c>
      <c r="J55" s="9" t="s">
        <v>3</v>
      </c>
      <c r="K55" s="6" t="s">
        <v>83</v>
      </c>
      <c r="L55" s="135" t="s">
        <v>87</v>
      </c>
      <c r="M55" s="135" t="s">
        <v>90</v>
      </c>
      <c r="N55" s="5" t="s">
        <v>56</v>
      </c>
      <c r="O55" s="6" t="s">
        <v>58</v>
      </c>
      <c r="P55" s="6" t="s">
        <v>59</v>
      </c>
      <c r="Q55" s="6" t="s">
        <v>60</v>
      </c>
      <c r="R55" s="15" t="s">
        <v>61</v>
      </c>
      <c r="S55" s="9" t="s">
        <v>84</v>
      </c>
    </row>
    <row r="56" spans="1:19" ht="12.75">
      <c r="A56" s="113" t="s">
        <v>22</v>
      </c>
      <c r="B56" s="20">
        <v>15492</v>
      </c>
      <c r="C56" s="21">
        <v>15986</v>
      </c>
      <c r="D56" s="44">
        <v>18358</v>
      </c>
      <c r="E56" s="23">
        <f>SUM(B56:D56)</f>
        <v>49836</v>
      </c>
      <c r="F56" s="92">
        <v>19001</v>
      </c>
      <c r="G56" s="92">
        <v>17235</v>
      </c>
      <c r="H56" s="20">
        <v>17584</v>
      </c>
      <c r="I56" s="23">
        <f>SUM(F56:H56)</f>
        <v>53820</v>
      </c>
      <c r="J56" s="93">
        <f>I56+E56</f>
        <v>103656</v>
      </c>
      <c r="K56" s="20">
        <v>15766</v>
      </c>
      <c r="L56" s="20">
        <v>15573</v>
      </c>
      <c r="M56" s="165">
        <v>16666</v>
      </c>
      <c r="N56" s="102">
        <f>SUM(K56:M56)</f>
        <v>48005</v>
      </c>
      <c r="O56" s="138">
        <v>17031</v>
      </c>
      <c r="P56" s="138">
        <v>12779</v>
      </c>
      <c r="Q56" s="138">
        <v>6874</v>
      </c>
      <c r="R56" s="77">
        <f>SUM(O56:Q56)</f>
        <v>36684</v>
      </c>
      <c r="S56" s="124">
        <f>J56+N56+R56</f>
        <v>188345</v>
      </c>
    </row>
    <row r="57" spans="1:19" ht="12.75">
      <c r="A57" s="8" t="s">
        <v>23</v>
      </c>
      <c r="B57" s="30">
        <v>11407</v>
      </c>
      <c r="C57" s="30">
        <v>12567</v>
      </c>
      <c r="D57" s="111">
        <v>13915</v>
      </c>
      <c r="E57" s="30">
        <f>D57+C57+B57</f>
        <v>37889</v>
      </c>
      <c r="F57" s="109">
        <v>14871</v>
      </c>
      <c r="G57" s="109">
        <v>13453</v>
      </c>
      <c r="H57" s="110">
        <v>13183</v>
      </c>
      <c r="I57" s="23">
        <f>SUM(F57:H57)</f>
        <v>41507</v>
      </c>
      <c r="J57" s="93">
        <f>I57+E57</f>
        <v>79396</v>
      </c>
      <c r="K57" s="110">
        <v>12422</v>
      </c>
      <c r="L57" s="110">
        <v>12302</v>
      </c>
      <c r="M57" s="110">
        <v>13635</v>
      </c>
      <c r="N57" s="110">
        <f>SUM(K57:M57)</f>
        <v>38359</v>
      </c>
      <c r="O57" s="110">
        <v>13475</v>
      </c>
      <c r="P57" s="110">
        <v>10663</v>
      </c>
      <c r="Q57" s="110">
        <v>8411</v>
      </c>
      <c r="R57" s="110">
        <f>SUM(O57:Q57)</f>
        <v>32549</v>
      </c>
      <c r="S57" s="169">
        <f>J57+N57+R57</f>
        <v>150304</v>
      </c>
    </row>
    <row r="58" spans="1:19" s="26" customFormat="1" ht="18">
      <c r="A58" s="126" t="s">
        <v>24</v>
      </c>
      <c r="B58" s="6" t="s">
        <v>52</v>
      </c>
      <c r="C58" s="6" t="s">
        <v>51</v>
      </c>
      <c r="D58" s="6" t="s">
        <v>53</v>
      </c>
      <c r="E58" s="7" t="s">
        <v>55</v>
      </c>
      <c r="F58" s="6" t="s">
        <v>62</v>
      </c>
      <c r="G58" s="6" t="s">
        <v>63</v>
      </c>
      <c r="H58" s="6" t="s">
        <v>64</v>
      </c>
      <c r="I58" s="7" t="s">
        <v>57</v>
      </c>
      <c r="J58" s="9" t="s">
        <v>3</v>
      </c>
      <c r="K58" s="6" t="s">
        <v>54</v>
      </c>
      <c r="L58" s="128" t="s">
        <v>86</v>
      </c>
      <c r="M58" s="128" t="s">
        <v>49</v>
      </c>
      <c r="N58" s="7" t="s">
        <v>56</v>
      </c>
      <c r="O58" s="127" t="s">
        <v>58</v>
      </c>
      <c r="P58" s="6" t="s">
        <v>59</v>
      </c>
      <c r="Q58" s="6" t="s">
        <v>60</v>
      </c>
      <c r="R58" s="7" t="s">
        <v>61</v>
      </c>
      <c r="S58" s="9" t="s">
        <v>4</v>
      </c>
    </row>
    <row r="59" spans="1:19" s="26" customFormat="1" ht="12.75">
      <c r="A59" s="57" t="s">
        <v>25</v>
      </c>
      <c r="B59" s="35">
        <v>3819</v>
      </c>
      <c r="C59" s="21">
        <v>4638</v>
      </c>
      <c r="D59" s="58">
        <v>2069</v>
      </c>
      <c r="E59" s="38">
        <f>SUM(B59:D59)</f>
        <v>10526</v>
      </c>
      <c r="F59" s="92">
        <v>2234</v>
      </c>
      <c r="G59" s="92">
        <v>2337</v>
      </c>
      <c r="H59" s="60">
        <v>2186</v>
      </c>
      <c r="I59" s="23">
        <f>SUM(F59:H59)</f>
        <v>6757</v>
      </c>
      <c r="J59" s="94">
        <f>+E59+I59</f>
        <v>17283</v>
      </c>
      <c r="K59" s="59">
        <v>1944</v>
      </c>
      <c r="L59" s="59">
        <v>1875</v>
      </c>
      <c r="M59" s="59">
        <v>1877</v>
      </c>
      <c r="N59" s="38">
        <f>SUM(K59:M59)</f>
        <v>5696</v>
      </c>
      <c r="O59" s="92">
        <v>2215</v>
      </c>
      <c r="P59" s="92">
        <v>2069</v>
      </c>
      <c r="Q59" s="61">
        <v>1881</v>
      </c>
      <c r="R59" s="23">
        <f>SUM(O59:Q59)</f>
        <v>6165</v>
      </c>
      <c r="S59" s="139">
        <f>J59+N59+R59</f>
        <v>29144</v>
      </c>
    </row>
    <row r="60" spans="1:19" s="26" customFormat="1" ht="12.75">
      <c r="A60" s="63" t="s">
        <v>26</v>
      </c>
      <c r="B60" s="20">
        <v>145</v>
      </c>
      <c r="C60" s="21">
        <v>68</v>
      </c>
      <c r="D60" s="22">
        <v>87</v>
      </c>
      <c r="E60" s="23">
        <f>SUM(B60:D60)</f>
        <v>300</v>
      </c>
      <c r="F60" s="92">
        <v>407</v>
      </c>
      <c r="G60" s="92">
        <v>434</v>
      </c>
      <c r="H60" s="25">
        <v>302</v>
      </c>
      <c r="I60" s="23">
        <f>SUM(F60:H60)</f>
        <v>1143</v>
      </c>
      <c r="J60" s="94">
        <f>+E60+I60</f>
        <v>1443</v>
      </c>
      <c r="K60" s="24">
        <v>174</v>
      </c>
      <c r="L60" s="24">
        <v>307</v>
      </c>
      <c r="M60" s="24">
        <v>368</v>
      </c>
      <c r="N60" s="23">
        <f>SUM(K60:M60)</f>
        <v>849</v>
      </c>
      <c r="O60" s="92">
        <v>498</v>
      </c>
      <c r="P60" s="92">
        <v>285</v>
      </c>
      <c r="Q60" s="61">
        <v>167</v>
      </c>
      <c r="R60" s="23">
        <f>SUM(O60:Q60)</f>
        <v>950</v>
      </c>
      <c r="S60" s="139">
        <f>J60+N60+R60</f>
        <v>3242</v>
      </c>
    </row>
    <row r="61" spans="1:19" s="26" customFormat="1" ht="12.75">
      <c r="A61" s="114" t="s">
        <v>36</v>
      </c>
      <c r="B61" s="20">
        <v>21819</v>
      </c>
      <c r="C61" s="21">
        <v>21918</v>
      </c>
      <c r="D61" s="22">
        <v>25383</v>
      </c>
      <c r="E61" s="23">
        <f>SUM(B61:D61)</f>
        <v>69120</v>
      </c>
      <c r="F61" s="92">
        <v>31139</v>
      </c>
      <c r="G61" s="92">
        <v>27899</v>
      </c>
      <c r="H61" s="25">
        <v>21271</v>
      </c>
      <c r="I61" s="23">
        <f>SUM(F61:H61)</f>
        <v>80309</v>
      </c>
      <c r="J61" s="94">
        <f>+E61+I61</f>
        <v>149429</v>
      </c>
      <c r="K61" s="24">
        <v>22993</v>
      </c>
      <c r="L61" s="24">
        <v>24662</v>
      </c>
      <c r="M61" s="24">
        <v>23927</v>
      </c>
      <c r="N61" s="23">
        <f>SUM(K61:M61)</f>
        <v>71582</v>
      </c>
      <c r="O61" s="92">
        <v>29870</v>
      </c>
      <c r="P61" s="92">
        <v>34239</v>
      </c>
      <c r="Q61" s="21">
        <v>26594</v>
      </c>
      <c r="R61" s="23">
        <f>SUM(O61:Q61)</f>
        <v>90703</v>
      </c>
      <c r="S61" s="139">
        <f>J61+N61+R61</f>
        <v>311714</v>
      </c>
    </row>
    <row r="62" spans="1:19" s="26" customFormat="1" ht="12.75">
      <c r="A62" s="114" t="s">
        <v>115</v>
      </c>
      <c r="B62" s="20">
        <v>1078</v>
      </c>
      <c r="C62" s="21">
        <v>1137</v>
      </c>
      <c r="D62" s="22">
        <v>1196</v>
      </c>
      <c r="E62" s="23">
        <f>SUM(B62:D62)</f>
        <v>3411</v>
      </c>
      <c r="F62" s="92">
        <v>1104</v>
      </c>
      <c r="G62" s="92">
        <v>976</v>
      </c>
      <c r="H62" s="25">
        <v>574</v>
      </c>
      <c r="I62" s="23">
        <f>SUM(F62:H62)</f>
        <v>2654</v>
      </c>
      <c r="J62" s="94">
        <f>+E62+I62</f>
        <v>6065</v>
      </c>
      <c r="K62" s="24">
        <v>539</v>
      </c>
      <c r="L62" s="24">
        <v>533</v>
      </c>
      <c r="M62" s="24">
        <v>530</v>
      </c>
      <c r="N62" s="23">
        <f>SUM(K62:M62)</f>
        <v>1602</v>
      </c>
      <c r="O62" s="92">
        <v>443</v>
      </c>
      <c r="P62" s="92">
        <v>182</v>
      </c>
      <c r="Q62" s="21">
        <v>217</v>
      </c>
      <c r="R62" s="23">
        <f>SUM(O62:Q62)</f>
        <v>842</v>
      </c>
      <c r="S62" s="139">
        <f>J62+N62+R62</f>
        <v>8509</v>
      </c>
    </row>
    <row r="63" spans="1:19" s="26" customFormat="1" ht="18">
      <c r="A63" s="126" t="s">
        <v>98</v>
      </c>
      <c r="B63" s="6" t="s">
        <v>52</v>
      </c>
      <c r="C63" s="6" t="s">
        <v>51</v>
      </c>
      <c r="D63" s="6" t="s">
        <v>53</v>
      </c>
      <c r="E63" s="7" t="s">
        <v>55</v>
      </c>
      <c r="F63" s="6" t="s">
        <v>62</v>
      </c>
      <c r="G63" s="6" t="s">
        <v>63</v>
      </c>
      <c r="H63" s="6" t="s">
        <v>64</v>
      </c>
      <c r="I63" s="7" t="s">
        <v>57</v>
      </c>
      <c r="J63" s="9" t="s">
        <v>3</v>
      </c>
      <c r="K63" s="6" t="s">
        <v>54</v>
      </c>
      <c r="L63" s="6" t="s">
        <v>87</v>
      </c>
      <c r="M63" s="6" t="s">
        <v>49</v>
      </c>
      <c r="N63" s="7" t="s">
        <v>56</v>
      </c>
      <c r="O63" s="6" t="s">
        <v>58</v>
      </c>
      <c r="P63" s="6" t="s">
        <v>59</v>
      </c>
      <c r="Q63" s="6" t="s">
        <v>60</v>
      </c>
      <c r="R63" s="7" t="s">
        <v>61</v>
      </c>
      <c r="S63" s="9" t="s">
        <v>4</v>
      </c>
    </row>
    <row r="64" spans="1:19" s="26" customFormat="1" ht="12.75">
      <c r="A64" s="164" t="s">
        <v>117</v>
      </c>
      <c r="B64" s="181">
        <v>447</v>
      </c>
      <c r="C64" s="182">
        <v>520</v>
      </c>
      <c r="D64" s="183">
        <v>495</v>
      </c>
      <c r="E64" s="23">
        <f aca="true" t="shared" si="28" ref="E64:E69">SUM(B64:D64)</f>
        <v>1462</v>
      </c>
      <c r="F64" s="182">
        <v>533</v>
      </c>
      <c r="G64" s="182">
        <v>551</v>
      </c>
      <c r="H64" s="181">
        <v>537</v>
      </c>
      <c r="I64" s="23">
        <f aca="true" t="shared" si="29" ref="I64:I69">SUM(F64:H64)</f>
        <v>1621</v>
      </c>
      <c r="J64" s="95">
        <f aca="true" t="shared" si="30" ref="J64:J69">+E64+I64</f>
        <v>3083</v>
      </c>
      <c r="K64" s="66">
        <v>507</v>
      </c>
      <c r="L64" s="182">
        <v>434</v>
      </c>
      <c r="M64" s="182">
        <v>406</v>
      </c>
      <c r="N64" s="102">
        <f aca="true" t="shared" si="31" ref="N64:N69">SUM(K64:M64)</f>
        <v>1347</v>
      </c>
      <c r="O64" s="182">
        <v>707</v>
      </c>
      <c r="P64" s="182">
        <v>461</v>
      </c>
      <c r="Q64" s="182">
        <v>403</v>
      </c>
      <c r="R64" s="103">
        <f aca="true" t="shared" si="32" ref="R64:R69">SUM(O64:Q64)</f>
        <v>1571</v>
      </c>
      <c r="S64" s="139">
        <f aca="true" t="shared" si="33" ref="S64:S69">J64+N64+R64</f>
        <v>6001</v>
      </c>
    </row>
    <row r="65" spans="1:19" s="68" customFormat="1" ht="12.75">
      <c r="A65" s="64" t="s">
        <v>66</v>
      </c>
      <c r="B65" s="65">
        <v>48</v>
      </c>
      <c r="C65" s="66">
        <v>47</v>
      </c>
      <c r="D65" s="67">
        <v>47</v>
      </c>
      <c r="E65" s="23">
        <f t="shared" si="28"/>
        <v>142</v>
      </c>
      <c r="F65" s="66">
        <v>46</v>
      </c>
      <c r="G65" s="66">
        <v>46</v>
      </c>
      <c r="H65" s="65">
        <v>47</v>
      </c>
      <c r="I65" s="33">
        <f t="shared" si="29"/>
        <v>139</v>
      </c>
      <c r="J65" s="95">
        <f t="shared" si="30"/>
        <v>281</v>
      </c>
      <c r="K65" s="66">
        <v>43</v>
      </c>
      <c r="L65" s="66">
        <v>42</v>
      </c>
      <c r="M65" s="66">
        <v>45</v>
      </c>
      <c r="N65" s="102">
        <f t="shared" si="31"/>
        <v>130</v>
      </c>
      <c r="O65" s="92">
        <v>43</v>
      </c>
      <c r="P65" s="92">
        <v>43</v>
      </c>
      <c r="Q65" s="66">
        <v>44</v>
      </c>
      <c r="R65" s="103">
        <f t="shared" si="32"/>
        <v>130</v>
      </c>
      <c r="S65" s="139">
        <f t="shared" si="33"/>
        <v>541</v>
      </c>
    </row>
    <row r="66" spans="1:20" s="26" customFormat="1" ht="12.75">
      <c r="A66" s="69" t="s">
        <v>28</v>
      </c>
      <c r="B66" s="20">
        <v>411</v>
      </c>
      <c r="C66" s="21">
        <v>421</v>
      </c>
      <c r="D66" s="22">
        <v>402</v>
      </c>
      <c r="E66" s="23">
        <f t="shared" si="28"/>
        <v>1234</v>
      </c>
      <c r="F66" s="92">
        <v>427</v>
      </c>
      <c r="G66" s="92">
        <v>466</v>
      </c>
      <c r="H66" s="25">
        <v>393</v>
      </c>
      <c r="I66" s="23">
        <f t="shared" si="29"/>
        <v>1286</v>
      </c>
      <c r="J66" s="95">
        <f t="shared" si="30"/>
        <v>2520</v>
      </c>
      <c r="K66" s="24">
        <v>372</v>
      </c>
      <c r="L66" s="151">
        <v>323</v>
      </c>
      <c r="M66" s="24">
        <v>354</v>
      </c>
      <c r="N66" s="23">
        <f t="shared" si="31"/>
        <v>1049</v>
      </c>
      <c r="O66" s="92">
        <v>376</v>
      </c>
      <c r="P66" s="92">
        <v>444</v>
      </c>
      <c r="Q66" s="21">
        <v>278</v>
      </c>
      <c r="R66" s="23">
        <f t="shared" si="32"/>
        <v>1098</v>
      </c>
      <c r="S66" s="139">
        <f t="shared" si="33"/>
        <v>4667</v>
      </c>
      <c r="T66" s="62"/>
    </row>
    <row r="67" spans="1:19" s="26" customFormat="1" ht="12.75">
      <c r="A67" s="69" t="s">
        <v>29</v>
      </c>
      <c r="B67" s="20">
        <v>1461</v>
      </c>
      <c r="C67" s="21">
        <v>1636</v>
      </c>
      <c r="D67" s="22">
        <v>1754</v>
      </c>
      <c r="E67" s="23">
        <f t="shared" si="28"/>
        <v>4851</v>
      </c>
      <c r="F67" s="92">
        <v>1640</v>
      </c>
      <c r="G67" s="92">
        <v>1771</v>
      </c>
      <c r="H67" s="25">
        <v>1755</v>
      </c>
      <c r="I67" s="23">
        <f t="shared" si="29"/>
        <v>5166</v>
      </c>
      <c r="J67" s="95">
        <f t="shared" si="30"/>
        <v>10017</v>
      </c>
      <c r="K67" s="24">
        <v>1795</v>
      </c>
      <c r="L67" s="24">
        <v>1746</v>
      </c>
      <c r="M67" s="24">
        <v>1534</v>
      </c>
      <c r="N67" s="23">
        <f t="shared" si="31"/>
        <v>5075</v>
      </c>
      <c r="O67" s="92">
        <v>1334</v>
      </c>
      <c r="P67" s="92">
        <v>1555</v>
      </c>
      <c r="Q67" s="21">
        <v>1732</v>
      </c>
      <c r="R67" s="23">
        <f t="shared" si="32"/>
        <v>4621</v>
      </c>
      <c r="S67" s="139">
        <f t="shared" si="33"/>
        <v>19713</v>
      </c>
    </row>
    <row r="68" spans="1:19" s="26" customFormat="1" ht="12.75">
      <c r="A68" s="69" t="s">
        <v>30</v>
      </c>
      <c r="B68" s="20">
        <v>1255</v>
      </c>
      <c r="C68" s="21">
        <v>1218</v>
      </c>
      <c r="D68" s="22">
        <v>1344</v>
      </c>
      <c r="E68" s="23">
        <f t="shared" si="28"/>
        <v>3817</v>
      </c>
      <c r="F68" s="92">
        <v>1307</v>
      </c>
      <c r="G68" s="92">
        <v>1342</v>
      </c>
      <c r="H68" s="25">
        <v>1312</v>
      </c>
      <c r="I68" s="23">
        <f t="shared" si="29"/>
        <v>3961</v>
      </c>
      <c r="J68" s="95">
        <f t="shared" si="30"/>
        <v>7778</v>
      </c>
      <c r="K68" s="24">
        <v>1239</v>
      </c>
      <c r="L68" s="24">
        <v>1223</v>
      </c>
      <c r="M68" s="24">
        <v>1293</v>
      </c>
      <c r="N68" s="23">
        <f t="shared" si="31"/>
        <v>3755</v>
      </c>
      <c r="O68" s="92">
        <v>1319</v>
      </c>
      <c r="P68" s="92">
        <v>1252</v>
      </c>
      <c r="Q68" s="21">
        <v>1279</v>
      </c>
      <c r="R68" s="23">
        <f t="shared" si="32"/>
        <v>3850</v>
      </c>
      <c r="S68" s="139">
        <f t="shared" si="33"/>
        <v>15383</v>
      </c>
    </row>
    <row r="69" spans="1:19" s="26" customFormat="1" ht="12.75">
      <c r="A69" s="69" t="s">
        <v>67</v>
      </c>
      <c r="B69" s="20">
        <v>1488</v>
      </c>
      <c r="C69" s="21">
        <v>1314</v>
      </c>
      <c r="D69" s="22">
        <v>1457</v>
      </c>
      <c r="E69" s="23">
        <f t="shared" si="28"/>
        <v>4259</v>
      </c>
      <c r="F69" s="92">
        <v>1390</v>
      </c>
      <c r="G69" s="92">
        <v>1428</v>
      </c>
      <c r="H69" s="25">
        <v>1404</v>
      </c>
      <c r="I69" s="23">
        <f t="shared" si="29"/>
        <v>4222</v>
      </c>
      <c r="J69" s="95">
        <f t="shared" si="30"/>
        <v>8481</v>
      </c>
      <c r="K69" s="24">
        <v>1321</v>
      </c>
      <c r="L69" s="24">
        <v>1297</v>
      </c>
      <c r="M69" s="24">
        <v>1360</v>
      </c>
      <c r="N69" s="23">
        <f t="shared" si="31"/>
        <v>3978</v>
      </c>
      <c r="O69" s="92">
        <v>1358</v>
      </c>
      <c r="P69" s="92">
        <v>1290</v>
      </c>
      <c r="Q69" s="70">
        <v>1360</v>
      </c>
      <c r="R69" s="23">
        <f t="shared" si="32"/>
        <v>4008</v>
      </c>
      <c r="S69" s="139">
        <f t="shared" si="33"/>
        <v>16467</v>
      </c>
    </row>
    <row r="70" spans="1:20" s="26" customFormat="1" ht="12.75">
      <c r="A70" s="69" t="s">
        <v>31</v>
      </c>
      <c r="B70" s="119">
        <f>(B68*100)/B69</f>
        <v>84.34139784946237</v>
      </c>
      <c r="C70" s="119">
        <f aca="true" t="shared" si="34" ref="C70:S70">(C68*100)/C69</f>
        <v>92.69406392694064</v>
      </c>
      <c r="D70" s="119">
        <f t="shared" si="34"/>
        <v>92.24433768016472</v>
      </c>
      <c r="E70" s="121">
        <f t="shared" si="34"/>
        <v>89.62197698990373</v>
      </c>
      <c r="F70" s="119">
        <f t="shared" si="34"/>
        <v>94.02877697841727</v>
      </c>
      <c r="G70" s="119">
        <f t="shared" si="34"/>
        <v>93.97759103641457</v>
      </c>
      <c r="H70" s="119">
        <f t="shared" si="34"/>
        <v>93.44729344729345</v>
      </c>
      <c r="I70" s="121">
        <f t="shared" si="34"/>
        <v>93.8180956892468</v>
      </c>
      <c r="J70" s="120">
        <f t="shared" si="34"/>
        <v>91.71088315057186</v>
      </c>
      <c r="K70" s="119">
        <f t="shared" si="34"/>
        <v>93.79258137774413</v>
      </c>
      <c r="L70" s="119">
        <f>(L68*100)/L69</f>
        <v>94.29452582883577</v>
      </c>
      <c r="M70" s="119">
        <f t="shared" si="34"/>
        <v>95.07352941176471</v>
      </c>
      <c r="N70" s="148">
        <f t="shared" si="34"/>
        <v>94.39416792357969</v>
      </c>
      <c r="O70" s="119">
        <f t="shared" si="34"/>
        <v>97.12812960235641</v>
      </c>
      <c r="P70" s="119">
        <f t="shared" si="34"/>
        <v>97.05426356589147</v>
      </c>
      <c r="Q70" s="119">
        <f t="shared" si="34"/>
        <v>94.04411764705883</v>
      </c>
      <c r="R70" s="148">
        <f t="shared" si="34"/>
        <v>96.05788423153693</v>
      </c>
      <c r="S70" s="140">
        <f t="shared" si="34"/>
        <v>93.41713730491286</v>
      </c>
      <c r="T70" s="91"/>
    </row>
    <row r="71" spans="1:19" s="26" customFormat="1" ht="12.75">
      <c r="A71" s="69" t="s">
        <v>32</v>
      </c>
      <c r="B71" s="146">
        <f>B66/B65</f>
        <v>8.5625</v>
      </c>
      <c r="C71" s="146">
        <f aca="true" t="shared" si="35" ref="C71:S71">C66/C65</f>
        <v>8.957446808510639</v>
      </c>
      <c r="D71" s="146">
        <f t="shared" si="35"/>
        <v>8.553191489361701</v>
      </c>
      <c r="E71" s="152">
        <f t="shared" si="35"/>
        <v>8.690140845070422</v>
      </c>
      <c r="F71" s="153">
        <f t="shared" si="35"/>
        <v>9.282608695652174</v>
      </c>
      <c r="G71" s="153">
        <f t="shared" si="35"/>
        <v>10.130434782608695</v>
      </c>
      <c r="H71" s="146">
        <v>8</v>
      </c>
      <c r="I71" s="121">
        <f t="shared" si="35"/>
        <v>9.251798561151078</v>
      </c>
      <c r="J71" s="149">
        <f t="shared" si="35"/>
        <v>8.96797153024911</v>
      </c>
      <c r="K71" s="147">
        <f t="shared" si="35"/>
        <v>8.651162790697674</v>
      </c>
      <c r="L71" s="147">
        <f t="shared" si="35"/>
        <v>7.690476190476191</v>
      </c>
      <c r="M71" s="147">
        <f t="shared" si="35"/>
        <v>7.866666666666666</v>
      </c>
      <c r="N71" s="148">
        <f t="shared" si="35"/>
        <v>8.069230769230769</v>
      </c>
      <c r="O71" s="147">
        <f t="shared" si="35"/>
        <v>8.744186046511627</v>
      </c>
      <c r="P71" s="147">
        <f t="shared" si="35"/>
        <v>10.325581395348838</v>
      </c>
      <c r="Q71" s="147">
        <f t="shared" si="35"/>
        <v>6.318181818181818</v>
      </c>
      <c r="R71" s="23">
        <f t="shared" si="35"/>
        <v>8.446153846153846</v>
      </c>
      <c r="S71" s="139">
        <f t="shared" si="35"/>
        <v>8.626617375231053</v>
      </c>
    </row>
    <row r="72" spans="1:21" s="26" customFormat="1" ht="12.75">
      <c r="A72" s="69" t="s">
        <v>33</v>
      </c>
      <c r="B72" s="119">
        <f>B67/B66</f>
        <v>3.5547445255474455</v>
      </c>
      <c r="C72" s="119">
        <f aca="true" t="shared" si="36" ref="C72:S72">C67/C66</f>
        <v>3.8859857482185274</v>
      </c>
      <c r="D72" s="119">
        <f t="shared" si="36"/>
        <v>4.36318407960199</v>
      </c>
      <c r="E72" s="121">
        <f t="shared" si="36"/>
        <v>3.9311183144246353</v>
      </c>
      <c r="F72" s="119">
        <f t="shared" si="36"/>
        <v>3.840749414519906</v>
      </c>
      <c r="G72" s="119">
        <f t="shared" si="36"/>
        <v>3.800429184549356</v>
      </c>
      <c r="H72" s="119">
        <f t="shared" si="36"/>
        <v>4.465648854961832</v>
      </c>
      <c r="I72" s="121">
        <f t="shared" si="36"/>
        <v>4.01710730948678</v>
      </c>
      <c r="J72" s="149">
        <f t="shared" si="36"/>
        <v>3.975</v>
      </c>
      <c r="K72" s="119">
        <f t="shared" si="36"/>
        <v>4.825268817204301</v>
      </c>
      <c r="L72" s="119">
        <f t="shared" si="36"/>
        <v>5.405572755417957</v>
      </c>
      <c r="M72" s="119">
        <f t="shared" si="36"/>
        <v>4.333333333333333</v>
      </c>
      <c r="N72" s="148">
        <f t="shared" si="36"/>
        <v>4.837940896091515</v>
      </c>
      <c r="O72" s="119">
        <f t="shared" si="36"/>
        <v>3.547872340425532</v>
      </c>
      <c r="P72" s="119">
        <f t="shared" si="36"/>
        <v>3.5022522522522523</v>
      </c>
      <c r="Q72" s="119">
        <f t="shared" si="36"/>
        <v>6.23021582733813</v>
      </c>
      <c r="R72" s="148">
        <f t="shared" si="36"/>
        <v>4.20856102003643</v>
      </c>
      <c r="S72" s="149">
        <f t="shared" si="36"/>
        <v>4.2239125776730235</v>
      </c>
      <c r="U72" s="134"/>
    </row>
    <row r="73" spans="1:19" s="26" customFormat="1" ht="18">
      <c r="A73" s="126" t="s">
        <v>77</v>
      </c>
      <c r="B73" s="6" t="s">
        <v>52</v>
      </c>
      <c r="C73" s="6" t="s">
        <v>51</v>
      </c>
      <c r="D73" s="6" t="s">
        <v>53</v>
      </c>
      <c r="E73" s="7" t="s">
        <v>55</v>
      </c>
      <c r="F73" s="6" t="s">
        <v>62</v>
      </c>
      <c r="G73" s="6" t="s">
        <v>63</v>
      </c>
      <c r="H73" s="6" t="s">
        <v>64</v>
      </c>
      <c r="I73" s="7" t="s">
        <v>57</v>
      </c>
      <c r="J73" s="9" t="s">
        <v>3</v>
      </c>
      <c r="K73" s="6" t="s">
        <v>54</v>
      </c>
      <c r="L73" s="6" t="s">
        <v>87</v>
      </c>
      <c r="M73" s="6" t="s">
        <v>49</v>
      </c>
      <c r="N73" s="7" t="s">
        <v>56</v>
      </c>
      <c r="O73" s="6" t="s">
        <v>58</v>
      </c>
      <c r="P73" s="6" t="s">
        <v>59</v>
      </c>
      <c r="Q73" s="6" t="s">
        <v>60</v>
      </c>
      <c r="R73" s="7" t="s">
        <v>61</v>
      </c>
      <c r="S73" s="9" t="s">
        <v>4</v>
      </c>
    </row>
    <row r="74" spans="1:19" s="26" customFormat="1" ht="12.75">
      <c r="A74" s="64" t="s">
        <v>66</v>
      </c>
      <c r="B74" s="65">
        <v>9</v>
      </c>
      <c r="C74" s="66">
        <v>9</v>
      </c>
      <c r="D74" s="383">
        <v>9</v>
      </c>
      <c r="E74" s="23">
        <f>SUM(B74:D74)</f>
        <v>27</v>
      </c>
      <c r="F74" s="66">
        <v>9</v>
      </c>
      <c r="G74" s="66">
        <v>9</v>
      </c>
      <c r="H74" s="65">
        <v>10</v>
      </c>
      <c r="I74" s="33">
        <f>SUM(F74:H74)</f>
        <v>28</v>
      </c>
      <c r="J74" s="95">
        <f>+E74+I74</f>
        <v>55</v>
      </c>
      <c r="K74" s="66">
        <v>10</v>
      </c>
      <c r="L74" s="66">
        <v>10</v>
      </c>
      <c r="M74" s="66">
        <v>10</v>
      </c>
      <c r="N74" s="102">
        <f>SUM(K74:M74)</f>
        <v>30</v>
      </c>
      <c r="O74" s="92">
        <v>11</v>
      </c>
      <c r="P74" s="92">
        <v>11</v>
      </c>
      <c r="Q74" s="66">
        <v>11</v>
      </c>
      <c r="R74" s="103">
        <f>SUM(O74:Q74)</f>
        <v>33</v>
      </c>
      <c r="S74" s="139">
        <f>J74+N74+R74</f>
        <v>118</v>
      </c>
    </row>
    <row r="75" spans="1:19" s="26" customFormat="1" ht="12.75">
      <c r="A75" s="69" t="s">
        <v>28</v>
      </c>
      <c r="B75" s="20">
        <v>35</v>
      </c>
      <c r="C75" s="21">
        <v>36</v>
      </c>
      <c r="D75" s="301">
        <v>32</v>
      </c>
      <c r="E75" s="23">
        <f>SUM(B75:D75)</f>
        <v>103</v>
      </c>
      <c r="F75" s="92">
        <v>45</v>
      </c>
      <c r="G75" s="92">
        <v>41</v>
      </c>
      <c r="H75" s="25">
        <v>38</v>
      </c>
      <c r="I75" s="23">
        <f>SUM(F75:H75)</f>
        <v>124</v>
      </c>
      <c r="J75" s="95">
        <f>+E75+I75</f>
        <v>227</v>
      </c>
      <c r="K75" s="24">
        <v>32</v>
      </c>
      <c r="L75" s="24">
        <v>36</v>
      </c>
      <c r="M75" s="24">
        <v>47</v>
      </c>
      <c r="N75" s="23">
        <f>SUM(K75:M75)</f>
        <v>115</v>
      </c>
      <c r="O75" s="92">
        <v>65</v>
      </c>
      <c r="P75" s="92">
        <v>51</v>
      </c>
      <c r="Q75" s="21">
        <v>43</v>
      </c>
      <c r="R75" s="23">
        <f>SUM(O75:Q75)</f>
        <v>159</v>
      </c>
      <c r="S75" s="139">
        <f>J75+N75+R75</f>
        <v>501</v>
      </c>
    </row>
    <row r="76" spans="1:19" s="26" customFormat="1" ht="12.75">
      <c r="A76" s="69" t="s">
        <v>29</v>
      </c>
      <c r="B76" s="20">
        <v>236</v>
      </c>
      <c r="C76" s="21">
        <v>188</v>
      </c>
      <c r="D76" s="301">
        <v>176</v>
      </c>
      <c r="E76" s="23">
        <f>SUM(B76:D76)</f>
        <v>600</v>
      </c>
      <c r="F76" s="92">
        <v>210</v>
      </c>
      <c r="G76" s="92">
        <v>161</v>
      </c>
      <c r="H76" s="25">
        <v>246</v>
      </c>
      <c r="I76" s="23">
        <f>SUM(F76:H76)</f>
        <v>617</v>
      </c>
      <c r="J76" s="95">
        <f>+E76+I76</f>
        <v>1217</v>
      </c>
      <c r="K76" s="24">
        <v>181</v>
      </c>
      <c r="L76" s="24">
        <v>311</v>
      </c>
      <c r="M76" s="24">
        <v>158</v>
      </c>
      <c r="N76" s="23">
        <f>SUM(K76:M76)</f>
        <v>650</v>
      </c>
      <c r="O76" s="92">
        <v>227</v>
      </c>
      <c r="P76" s="92">
        <v>226</v>
      </c>
      <c r="Q76" s="21">
        <v>246</v>
      </c>
      <c r="R76" s="23">
        <f>SUM(O76:Q76)</f>
        <v>699</v>
      </c>
      <c r="S76" s="139">
        <f>J76+N76+R76</f>
        <v>2566</v>
      </c>
    </row>
    <row r="77" spans="1:19" s="26" customFormat="1" ht="12.75">
      <c r="A77" s="69" t="s">
        <v>30</v>
      </c>
      <c r="B77" s="20">
        <v>218</v>
      </c>
      <c r="C77" s="21">
        <v>201</v>
      </c>
      <c r="D77" s="301">
        <v>172</v>
      </c>
      <c r="E77" s="23">
        <f>SUM(B77:D77)</f>
        <v>591</v>
      </c>
      <c r="F77" s="92">
        <v>196</v>
      </c>
      <c r="G77" s="92">
        <v>236</v>
      </c>
      <c r="H77" s="25">
        <v>232</v>
      </c>
      <c r="I77" s="23">
        <f>SUM(F77:H77)</f>
        <v>664</v>
      </c>
      <c r="J77" s="95">
        <f>+E77+I77</f>
        <v>1255</v>
      </c>
      <c r="K77" s="24">
        <v>236</v>
      </c>
      <c r="L77" s="24">
        <v>185</v>
      </c>
      <c r="M77" s="24">
        <v>195</v>
      </c>
      <c r="N77" s="23">
        <f>SUM(K77:M77)</f>
        <v>616</v>
      </c>
      <c r="O77" s="92">
        <v>267</v>
      </c>
      <c r="P77" s="92">
        <v>229</v>
      </c>
      <c r="Q77" s="70">
        <v>203</v>
      </c>
      <c r="R77" s="23">
        <f>SUM(O77:Q77)</f>
        <v>699</v>
      </c>
      <c r="S77" s="139">
        <f>J77+N77+R77</f>
        <v>2570</v>
      </c>
    </row>
    <row r="78" spans="1:19" s="26" customFormat="1" ht="12.75">
      <c r="A78" s="69" t="s">
        <v>67</v>
      </c>
      <c r="B78" s="20">
        <v>280</v>
      </c>
      <c r="C78" s="21">
        <v>252</v>
      </c>
      <c r="D78" s="301">
        <v>279</v>
      </c>
      <c r="E78" s="23">
        <f>SUM(B78:D78)</f>
        <v>811</v>
      </c>
      <c r="F78" s="92">
        <v>270</v>
      </c>
      <c r="G78" s="92">
        <v>281</v>
      </c>
      <c r="H78" s="25">
        <v>300</v>
      </c>
      <c r="I78" s="23">
        <f>SUM(F78:H78)</f>
        <v>851</v>
      </c>
      <c r="J78" s="95">
        <f>+E78+I78</f>
        <v>1662</v>
      </c>
      <c r="K78" s="24">
        <v>310</v>
      </c>
      <c r="L78" s="24">
        <v>310</v>
      </c>
      <c r="M78" s="24">
        <v>301</v>
      </c>
      <c r="N78" s="23">
        <f>SUM(K78:M78)</f>
        <v>921</v>
      </c>
      <c r="O78" s="92">
        <v>341</v>
      </c>
      <c r="P78" s="92">
        <v>330</v>
      </c>
      <c r="Q78" s="70">
        <v>341</v>
      </c>
      <c r="R78" s="23">
        <f>SUM(O78:Q78)</f>
        <v>1012</v>
      </c>
      <c r="S78" s="139">
        <f>J78+N78+R78</f>
        <v>3595</v>
      </c>
    </row>
    <row r="79" spans="1:19" s="26" customFormat="1" ht="12.75">
      <c r="A79" s="69" t="s">
        <v>31</v>
      </c>
      <c r="B79" s="119">
        <f>(B77*100)/B78</f>
        <v>77.85714285714286</v>
      </c>
      <c r="C79" s="119">
        <f aca="true" t="shared" si="37" ref="C79:S79">(C77*100)/C78</f>
        <v>79.76190476190476</v>
      </c>
      <c r="D79" s="119">
        <f t="shared" si="37"/>
        <v>61.64874551971326</v>
      </c>
      <c r="E79" s="121">
        <f t="shared" si="37"/>
        <v>72.87299630086314</v>
      </c>
      <c r="F79" s="119">
        <f t="shared" si="37"/>
        <v>72.5925925925926</v>
      </c>
      <c r="G79" s="119">
        <f t="shared" si="37"/>
        <v>83.98576512455516</v>
      </c>
      <c r="H79" s="119">
        <f t="shared" si="37"/>
        <v>77.33333333333333</v>
      </c>
      <c r="I79" s="121">
        <f t="shared" si="37"/>
        <v>78.02585193889541</v>
      </c>
      <c r="J79" s="120">
        <f t="shared" si="37"/>
        <v>75.51143200962696</v>
      </c>
      <c r="K79" s="119">
        <f t="shared" si="37"/>
        <v>76.12903225806451</v>
      </c>
      <c r="L79" s="119">
        <f t="shared" si="37"/>
        <v>59.67741935483871</v>
      </c>
      <c r="M79" s="119">
        <f t="shared" si="37"/>
        <v>64.78405315614619</v>
      </c>
      <c r="N79" s="148">
        <f t="shared" si="37"/>
        <v>66.88382193268187</v>
      </c>
      <c r="O79" s="119">
        <f t="shared" si="37"/>
        <v>78.2991202346041</v>
      </c>
      <c r="P79" s="119">
        <f t="shared" si="37"/>
        <v>69.39393939393939</v>
      </c>
      <c r="Q79" s="119">
        <f t="shared" si="37"/>
        <v>59.530791788856305</v>
      </c>
      <c r="R79" s="148">
        <f t="shared" si="37"/>
        <v>69.07114624505928</v>
      </c>
      <c r="S79" s="140">
        <f t="shared" si="37"/>
        <v>71.48817802503477</v>
      </c>
    </row>
    <row r="80" spans="1:19" s="26" customFormat="1" ht="12.75">
      <c r="A80" s="69" t="s">
        <v>32</v>
      </c>
      <c r="B80" s="119">
        <f>B75/B74</f>
        <v>3.888888888888889</v>
      </c>
      <c r="C80" s="119">
        <f aca="true" t="shared" si="38" ref="C80:S80">C75/C74</f>
        <v>4</v>
      </c>
      <c r="D80" s="119">
        <f t="shared" si="38"/>
        <v>3.5555555555555554</v>
      </c>
      <c r="E80" s="121">
        <f t="shared" si="38"/>
        <v>3.814814814814815</v>
      </c>
      <c r="F80" s="119">
        <f t="shared" si="38"/>
        <v>5</v>
      </c>
      <c r="G80" s="119">
        <f t="shared" si="38"/>
        <v>4.555555555555555</v>
      </c>
      <c r="H80" s="119">
        <f t="shared" si="38"/>
        <v>3.8</v>
      </c>
      <c r="I80" s="121">
        <f t="shared" si="38"/>
        <v>4.428571428571429</v>
      </c>
      <c r="J80" s="149">
        <f t="shared" si="38"/>
        <v>4.127272727272727</v>
      </c>
      <c r="K80" s="119">
        <f t="shared" si="38"/>
        <v>3.2</v>
      </c>
      <c r="L80" s="119">
        <f t="shared" si="38"/>
        <v>3.6</v>
      </c>
      <c r="M80" s="119">
        <f t="shared" si="38"/>
        <v>4.7</v>
      </c>
      <c r="N80" s="121">
        <f t="shared" si="38"/>
        <v>3.8333333333333335</v>
      </c>
      <c r="O80" s="119">
        <f t="shared" si="38"/>
        <v>5.909090909090909</v>
      </c>
      <c r="P80" s="119">
        <f t="shared" si="38"/>
        <v>4.636363636363637</v>
      </c>
      <c r="Q80" s="119">
        <f t="shared" si="38"/>
        <v>3.909090909090909</v>
      </c>
      <c r="R80" s="121">
        <f t="shared" si="38"/>
        <v>4.818181818181818</v>
      </c>
      <c r="S80" s="149">
        <f t="shared" si="38"/>
        <v>4.245762711864407</v>
      </c>
    </row>
    <row r="81" spans="1:19" s="26" customFormat="1" ht="12.75">
      <c r="A81" s="69" t="s">
        <v>33</v>
      </c>
      <c r="B81" s="119">
        <f>B76/B75</f>
        <v>6.742857142857143</v>
      </c>
      <c r="C81" s="119">
        <f aca="true" t="shared" si="39" ref="C81:S81">C76/C75</f>
        <v>5.222222222222222</v>
      </c>
      <c r="D81" s="119">
        <f t="shared" si="39"/>
        <v>5.5</v>
      </c>
      <c r="E81" s="121">
        <f t="shared" si="39"/>
        <v>5.825242718446602</v>
      </c>
      <c r="F81" s="119">
        <f t="shared" si="39"/>
        <v>4.666666666666667</v>
      </c>
      <c r="G81" s="119">
        <f t="shared" si="39"/>
        <v>3.926829268292683</v>
      </c>
      <c r="H81" s="119">
        <f t="shared" si="39"/>
        <v>6.473684210526316</v>
      </c>
      <c r="I81" s="121">
        <f t="shared" si="39"/>
        <v>4.975806451612903</v>
      </c>
      <c r="J81" s="149">
        <f t="shared" si="39"/>
        <v>5.361233480176211</v>
      </c>
      <c r="K81" s="119">
        <f t="shared" si="39"/>
        <v>5.65625</v>
      </c>
      <c r="L81" s="119">
        <f t="shared" si="39"/>
        <v>8.63888888888889</v>
      </c>
      <c r="M81" s="119">
        <f t="shared" si="39"/>
        <v>3.3617021276595747</v>
      </c>
      <c r="N81" s="121">
        <f t="shared" si="39"/>
        <v>5.6521739130434785</v>
      </c>
      <c r="O81" s="119">
        <f t="shared" si="39"/>
        <v>3.4923076923076923</v>
      </c>
      <c r="P81" s="119">
        <f t="shared" si="39"/>
        <v>4.431372549019608</v>
      </c>
      <c r="Q81" s="119">
        <f t="shared" si="39"/>
        <v>5.72093023255814</v>
      </c>
      <c r="R81" s="121">
        <f t="shared" si="39"/>
        <v>4.39622641509434</v>
      </c>
      <c r="S81" s="149">
        <f t="shared" si="39"/>
        <v>5.121756487025948</v>
      </c>
    </row>
    <row r="82" spans="1:19" s="26" customFormat="1" ht="25.5">
      <c r="A82" s="32" t="s">
        <v>93</v>
      </c>
      <c r="B82" s="32" t="s">
        <v>52</v>
      </c>
      <c r="C82" s="32" t="s">
        <v>51</v>
      </c>
      <c r="D82" s="32" t="s">
        <v>53</v>
      </c>
      <c r="E82" s="33" t="s">
        <v>55</v>
      </c>
      <c r="F82" s="32" t="s">
        <v>62</v>
      </c>
      <c r="G82" s="32" t="s">
        <v>63</v>
      </c>
      <c r="H82" s="32" t="s">
        <v>64</v>
      </c>
      <c r="I82" s="33" t="s">
        <v>57</v>
      </c>
      <c r="J82" s="34" t="s">
        <v>3</v>
      </c>
      <c r="K82" s="32" t="s">
        <v>54</v>
      </c>
      <c r="L82" s="32" t="s">
        <v>86</v>
      </c>
      <c r="M82" s="32" t="s">
        <v>49</v>
      </c>
      <c r="N82" s="33" t="s">
        <v>56</v>
      </c>
      <c r="O82" s="32" t="s">
        <v>58</v>
      </c>
      <c r="P82" s="32" t="s">
        <v>59</v>
      </c>
      <c r="Q82" s="32" t="s">
        <v>60</v>
      </c>
      <c r="R82" s="33" t="s">
        <v>61</v>
      </c>
      <c r="S82" s="34" t="s">
        <v>4</v>
      </c>
    </row>
    <row r="83" spans="1:19" s="26" customFormat="1" ht="12.75">
      <c r="A83" s="63" t="s">
        <v>44</v>
      </c>
      <c r="B83" s="83">
        <v>2</v>
      </c>
      <c r="C83" s="45">
        <v>6</v>
      </c>
      <c r="D83" s="84">
        <v>4</v>
      </c>
      <c r="E83" s="85">
        <f>SUM(B83:D83)</f>
        <v>12</v>
      </c>
      <c r="F83" s="145">
        <v>2</v>
      </c>
      <c r="G83" s="45">
        <v>4</v>
      </c>
      <c r="H83" s="46">
        <v>4</v>
      </c>
      <c r="I83" s="85">
        <f>SUM(F83:H83)</f>
        <v>10</v>
      </c>
      <c r="J83" s="98">
        <f>+E83+I83</f>
        <v>22</v>
      </c>
      <c r="K83" s="45">
        <v>4</v>
      </c>
      <c r="L83" s="45">
        <v>1</v>
      </c>
      <c r="M83" s="45">
        <v>5</v>
      </c>
      <c r="N83" s="47">
        <f>SUM(K83:M83)</f>
        <v>10</v>
      </c>
      <c r="O83" s="43">
        <v>4</v>
      </c>
      <c r="P83" s="43">
        <v>4</v>
      </c>
      <c r="Q83" s="43">
        <v>1</v>
      </c>
      <c r="R83" s="47">
        <f>SUM(O83:Q83)</f>
        <v>9</v>
      </c>
      <c r="S83" s="142">
        <f>J83+N83+R83</f>
        <v>41</v>
      </c>
    </row>
    <row r="84" spans="1:19" s="26" customFormat="1" ht="12.75">
      <c r="A84" s="57" t="s">
        <v>45</v>
      </c>
      <c r="B84" s="86">
        <v>7</v>
      </c>
      <c r="C84" s="45">
        <v>5</v>
      </c>
      <c r="D84" s="87">
        <v>3</v>
      </c>
      <c r="E84" s="88">
        <f>SUM(B84:D84)</f>
        <v>15</v>
      </c>
      <c r="F84" s="145">
        <v>4</v>
      </c>
      <c r="G84" s="40">
        <v>3</v>
      </c>
      <c r="H84" s="41">
        <v>7</v>
      </c>
      <c r="I84" s="85">
        <f>SUM(F84:H84)</f>
        <v>14</v>
      </c>
      <c r="J84" s="98">
        <f>+E84+I84</f>
        <v>29</v>
      </c>
      <c r="K84" s="40">
        <v>5</v>
      </c>
      <c r="L84" s="40">
        <v>5</v>
      </c>
      <c r="M84" s="40">
        <v>2</v>
      </c>
      <c r="N84" s="42">
        <f>SUM(K84:M84)</f>
        <v>12</v>
      </c>
      <c r="O84" s="70">
        <v>1</v>
      </c>
      <c r="P84" s="70">
        <v>8</v>
      </c>
      <c r="Q84" s="70">
        <v>3</v>
      </c>
      <c r="R84" s="85">
        <f>SUM(O84:Q84)</f>
        <v>12</v>
      </c>
      <c r="S84" s="142">
        <f>J84+N84+R84</f>
        <v>53</v>
      </c>
    </row>
    <row r="85" spans="1:19" s="26" customFormat="1" ht="12.75">
      <c r="A85" s="63" t="s">
        <v>46</v>
      </c>
      <c r="B85" s="122">
        <f>(B83+B84)*100/B75</f>
        <v>25.714285714285715</v>
      </c>
      <c r="C85" s="122">
        <f aca="true" t="shared" si="40" ref="C85:S85">(C83+C84)*100/C75</f>
        <v>30.555555555555557</v>
      </c>
      <c r="D85" s="122">
        <f t="shared" si="40"/>
        <v>21.875</v>
      </c>
      <c r="E85" s="121">
        <f t="shared" si="40"/>
        <v>26.21359223300971</v>
      </c>
      <c r="F85" s="122">
        <f t="shared" si="40"/>
        <v>13.333333333333334</v>
      </c>
      <c r="G85" s="122">
        <f t="shared" si="40"/>
        <v>17.073170731707318</v>
      </c>
      <c r="H85" s="122">
        <f t="shared" si="40"/>
        <v>28.94736842105263</v>
      </c>
      <c r="I85" s="121">
        <f t="shared" si="40"/>
        <v>19.35483870967742</v>
      </c>
      <c r="J85" s="149">
        <f t="shared" si="40"/>
        <v>22.46696035242291</v>
      </c>
      <c r="K85" s="122">
        <f t="shared" si="40"/>
        <v>28.125</v>
      </c>
      <c r="L85" s="122">
        <f t="shared" si="40"/>
        <v>16.666666666666668</v>
      </c>
      <c r="M85" s="122">
        <f t="shared" si="40"/>
        <v>14.893617021276595</v>
      </c>
      <c r="N85" s="121">
        <f t="shared" si="40"/>
        <v>19.130434782608695</v>
      </c>
      <c r="O85" s="122">
        <f t="shared" si="40"/>
        <v>7.6923076923076925</v>
      </c>
      <c r="P85" s="122">
        <f t="shared" si="40"/>
        <v>23.529411764705884</v>
      </c>
      <c r="Q85" s="122">
        <f t="shared" si="40"/>
        <v>9.30232558139535</v>
      </c>
      <c r="R85" s="121">
        <f t="shared" si="40"/>
        <v>13.20754716981132</v>
      </c>
      <c r="S85" s="149">
        <f t="shared" si="40"/>
        <v>18.7624750499002</v>
      </c>
    </row>
    <row r="86" spans="1:19" s="26" customFormat="1" ht="12.75">
      <c r="A86" s="63" t="s">
        <v>47</v>
      </c>
      <c r="B86" s="83">
        <v>0</v>
      </c>
      <c r="C86" s="45">
        <v>1</v>
      </c>
      <c r="D86" s="84">
        <v>0</v>
      </c>
      <c r="E86" s="85">
        <f>SUM(B86:D86)</f>
        <v>1</v>
      </c>
      <c r="F86" s="45">
        <v>0</v>
      </c>
      <c r="G86" s="45">
        <v>1</v>
      </c>
      <c r="H86" s="46">
        <v>0</v>
      </c>
      <c r="I86" s="47">
        <f>SUM(F86:H86)</f>
        <v>1</v>
      </c>
      <c r="J86" s="98">
        <f>E86+I86</f>
        <v>2</v>
      </c>
      <c r="K86" s="45">
        <v>1</v>
      </c>
      <c r="L86" s="45">
        <v>0</v>
      </c>
      <c r="M86" s="45">
        <v>0</v>
      </c>
      <c r="N86" s="47">
        <f>SUM(K86:M86)</f>
        <v>1</v>
      </c>
      <c r="O86" s="70">
        <v>0</v>
      </c>
      <c r="P86" s="70">
        <v>0</v>
      </c>
      <c r="Q86" s="70">
        <v>0</v>
      </c>
      <c r="R86" s="85">
        <f>SUM(O86:Q86)</f>
        <v>0</v>
      </c>
      <c r="S86" s="142">
        <f>J86+N86+R86</f>
        <v>3</v>
      </c>
    </row>
    <row r="87" spans="1:19" s="26" customFormat="1" ht="12.75">
      <c r="A87" s="63" t="s">
        <v>48</v>
      </c>
      <c r="B87" s="123">
        <f>B86/B75*100</f>
        <v>0</v>
      </c>
      <c r="C87" s="123">
        <f aca="true" t="shared" si="41" ref="C87:S87">C86/C75*100</f>
        <v>2.7777777777777777</v>
      </c>
      <c r="D87" s="123">
        <f t="shared" si="41"/>
        <v>0</v>
      </c>
      <c r="E87" s="121">
        <f t="shared" si="41"/>
        <v>0.9708737864077669</v>
      </c>
      <c r="F87" s="123">
        <f t="shared" si="41"/>
        <v>0</v>
      </c>
      <c r="G87" s="123">
        <f t="shared" si="41"/>
        <v>2.4390243902439024</v>
      </c>
      <c r="H87" s="123">
        <f t="shared" si="41"/>
        <v>0</v>
      </c>
      <c r="I87" s="121">
        <f t="shared" si="41"/>
        <v>0.8064516129032258</v>
      </c>
      <c r="J87" s="149">
        <f t="shared" si="41"/>
        <v>0.881057268722467</v>
      </c>
      <c r="K87" s="123">
        <f t="shared" si="41"/>
        <v>3.125</v>
      </c>
      <c r="L87" s="123">
        <f t="shared" si="41"/>
        <v>0</v>
      </c>
      <c r="M87" s="123">
        <f t="shared" si="41"/>
        <v>0</v>
      </c>
      <c r="N87" s="121">
        <f t="shared" si="41"/>
        <v>0.8695652173913043</v>
      </c>
      <c r="O87" s="123">
        <f t="shared" si="41"/>
        <v>0</v>
      </c>
      <c r="P87" s="123">
        <f t="shared" si="41"/>
        <v>0</v>
      </c>
      <c r="Q87" s="123">
        <f t="shared" si="41"/>
        <v>0</v>
      </c>
      <c r="R87" s="121">
        <f t="shared" si="41"/>
        <v>0</v>
      </c>
      <c r="S87" s="149">
        <f t="shared" si="41"/>
        <v>0.5988023952095809</v>
      </c>
    </row>
    <row r="88" spans="1:19" s="26" customFormat="1" ht="25.5">
      <c r="A88" s="8" t="s">
        <v>34</v>
      </c>
      <c r="B88" s="32" t="s">
        <v>52</v>
      </c>
      <c r="C88" s="32" t="s">
        <v>51</v>
      </c>
      <c r="D88" s="32" t="s">
        <v>53</v>
      </c>
      <c r="E88" s="33" t="s">
        <v>55</v>
      </c>
      <c r="F88" s="112" t="s">
        <v>62</v>
      </c>
      <c r="G88" s="32" t="s">
        <v>63</v>
      </c>
      <c r="H88" s="32" t="s">
        <v>64</v>
      </c>
      <c r="I88" s="33" t="s">
        <v>57</v>
      </c>
      <c r="J88" s="34" t="s">
        <v>3</v>
      </c>
      <c r="K88" s="32" t="s">
        <v>54</v>
      </c>
      <c r="L88" s="32" t="s">
        <v>87</v>
      </c>
      <c r="M88" s="32" t="s">
        <v>49</v>
      </c>
      <c r="N88" s="33" t="s">
        <v>56</v>
      </c>
      <c r="O88" s="32" t="s">
        <v>58</v>
      </c>
      <c r="P88" s="32" t="s">
        <v>59</v>
      </c>
      <c r="Q88" s="32" t="s">
        <v>60</v>
      </c>
      <c r="R88" s="33" t="s">
        <v>61</v>
      </c>
      <c r="S88" s="34" t="s">
        <v>4</v>
      </c>
    </row>
    <row r="89" spans="1:19" s="26" customFormat="1" ht="12.75">
      <c r="A89" s="114" t="s">
        <v>35</v>
      </c>
      <c r="B89" s="181">
        <v>1309</v>
      </c>
      <c r="C89" s="182">
        <v>1550</v>
      </c>
      <c r="D89" s="183">
        <v>1616</v>
      </c>
      <c r="E89" s="23">
        <f>SUM(B89:D89)</f>
        <v>4475</v>
      </c>
      <c r="F89" s="182">
        <v>1817</v>
      </c>
      <c r="G89" s="182">
        <v>1507</v>
      </c>
      <c r="H89" s="181">
        <v>1249</v>
      </c>
      <c r="I89" s="23">
        <f>SUM(F89:H89)</f>
        <v>4573</v>
      </c>
      <c r="J89" s="93">
        <f>+E89+I89</f>
        <v>9048</v>
      </c>
      <c r="K89" s="182">
        <v>1319</v>
      </c>
      <c r="L89" s="182">
        <v>1433</v>
      </c>
      <c r="M89" s="182">
        <v>1535</v>
      </c>
      <c r="N89" s="285">
        <f>SUM(K89:M89)</f>
        <v>4287</v>
      </c>
      <c r="O89" s="182">
        <v>1925</v>
      </c>
      <c r="P89" s="182">
        <v>1781</v>
      </c>
      <c r="Q89" s="182">
        <v>1358</v>
      </c>
      <c r="R89" s="184">
        <f>SUM(O89:Q89)</f>
        <v>5064</v>
      </c>
      <c r="S89" s="139">
        <f>J89+N89+R89</f>
        <v>18399</v>
      </c>
    </row>
    <row r="90" spans="1:19" s="26" customFormat="1" ht="12.75">
      <c r="A90" s="63" t="s">
        <v>36</v>
      </c>
      <c r="B90" s="25">
        <v>556</v>
      </c>
      <c r="C90" s="24">
        <v>538</v>
      </c>
      <c r="D90" s="22">
        <v>703</v>
      </c>
      <c r="E90" s="23">
        <f>SUM(B90:D90)</f>
        <v>1797</v>
      </c>
      <c r="F90" s="92">
        <v>605</v>
      </c>
      <c r="G90" s="92">
        <v>493</v>
      </c>
      <c r="H90" s="25">
        <v>473</v>
      </c>
      <c r="I90" s="23">
        <f>SUM(F90:H90)</f>
        <v>1571</v>
      </c>
      <c r="J90" s="93">
        <f>+E90+I90</f>
        <v>3368</v>
      </c>
      <c r="K90" s="24">
        <v>510</v>
      </c>
      <c r="L90" s="24">
        <v>656</v>
      </c>
      <c r="M90" s="24">
        <v>602</v>
      </c>
      <c r="N90" s="23">
        <f>SUM(K90:M90)</f>
        <v>1768</v>
      </c>
      <c r="O90" s="92">
        <v>588</v>
      </c>
      <c r="P90" s="92">
        <v>486</v>
      </c>
      <c r="Q90" s="21">
        <v>484</v>
      </c>
      <c r="R90" s="23">
        <f>SUM(O90:Q90)</f>
        <v>1558</v>
      </c>
      <c r="S90" s="139">
        <f>J90+N90+R90</f>
        <v>6694</v>
      </c>
    </row>
    <row r="91" spans="1:19" s="26" customFormat="1" ht="12.75">
      <c r="A91" s="171" t="s">
        <v>109</v>
      </c>
      <c r="B91" s="25">
        <v>13</v>
      </c>
      <c r="C91" s="24">
        <v>21</v>
      </c>
      <c r="D91" s="22">
        <v>17</v>
      </c>
      <c r="E91" s="23">
        <f>SUM(B91:D91)</f>
        <v>51</v>
      </c>
      <c r="F91" s="92">
        <v>18</v>
      </c>
      <c r="G91" s="92">
        <v>21</v>
      </c>
      <c r="H91" s="25">
        <v>11</v>
      </c>
      <c r="I91" s="23">
        <f>SUM(F91:H91)</f>
        <v>50</v>
      </c>
      <c r="J91" s="93">
        <f>+E91+I91</f>
        <v>101</v>
      </c>
      <c r="K91" s="24">
        <v>19</v>
      </c>
      <c r="L91" s="24">
        <v>24</v>
      </c>
      <c r="M91" s="24">
        <v>16</v>
      </c>
      <c r="N91" s="23">
        <f>SUM(K91:M91)</f>
        <v>59</v>
      </c>
      <c r="O91" s="92">
        <v>16</v>
      </c>
      <c r="P91" s="92">
        <v>18</v>
      </c>
      <c r="Q91" s="21">
        <v>20</v>
      </c>
      <c r="R91" s="23">
        <f>SUM(O91:Q91)</f>
        <v>54</v>
      </c>
      <c r="S91" s="139">
        <f>J91+N91+R91</f>
        <v>214</v>
      </c>
    </row>
    <row r="92" spans="1:19" s="26" customFormat="1" ht="25.5">
      <c r="A92" s="71" t="s">
        <v>37</v>
      </c>
      <c r="B92" s="32" t="s">
        <v>52</v>
      </c>
      <c r="C92" s="32" t="s">
        <v>51</v>
      </c>
      <c r="D92" s="32" t="s">
        <v>53</v>
      </c>
      <c r="E92" s="33" t="s">
        <v>55</v>
      </c>
      <c r="F92" s="32" t="s">
        <v>62</v>
      </c>
      <c r="G92" s="32" t="s">
        <v>63</v>
      </c>
      <c r="H92" s="32" t="s">
        <v>64</v>
      </c>
      <c r="I92" s="33" t="s">
        <v>57</v>
      </c>
      <c r="J92" s="34" t="s">
        <v>3</v>
      </c>
      <c r="K92" s="32" t="s">
        <v>54</v>
      </c>
      <c r="L92" s="32" t="s">
        <v>87</v>
      </c>
      <c r="M92" s="32" t="s">
        <v>49</v>
      </c>
      <c r="N92" s="33" t="s">
        <v>56</v>
      </c>
      <c r="O92" s="32" t="s">
        <v>58</v>
      </c>
      <c r="P92" s="32" t="s">
        <v>59</v>
      </c>
      <c r="Q92" s="32" t="s">
        <v>60</v>
      </c>
      <c r="R92" s="33" t="s">
        <v>61</v>
      </c>
      <c r="S92" s="34" t="s">
        <v>4</v>
      </c>
    </row>
    <row r="93" spans="1:19" s="26" customFormat="1" ht="12.75">
      <c r="A93" s="113" t="s">
        <v>113</v>
      </c>
      <c r="B93" s="55">
        <v>0</v>
      </c>
      <c r="C93" s="54">
        <v>0</v>
      </c>
      <c r="D93" s="53">
        <v>0</v>
      </c>
      <c r="E93" s="23">
        <v>0</v>
      </c>
      <c r="F93" s="92">
        <v>0</v>
      </c>
      <c r="G93" s="92">
        <v>0</v>
      </c>
      <c r="H93" s="55">
        <v>0</v>
      </c>
      <c r="I93" s="23">
        <f aca="true" t="shared" si="42" ref="I93:I99">SUM(F93:H93)</f>
        <v>0</v>
      </c>
      <c r="J93" s="93">
        <f aca="true" t="shared" si="43" ref="J93:J99">+E93+I93</f>
        <v>0</v>
      </c>
      <c r="K93" s="54">
        <v>0</v>
      </c>
      <c r="L93" s="54">
        <v>0</v>
      </c>
      <c r="M93" s="54">
        <v>0</v>
      </c>
      <c r="N93" s="23">
        <f aca="true" t="shared" si="44" ref="N93:N99">SUM(K93:M93)</f>
        <v>0</v>
      </c>
      <c r="O93" s="92">
        <v>0</v>
      </c>
      <c r="P93" s="92">
        <v>0</v>
      </c>
      <c r="Q93" s="21">
        <v>0</v>
      </c>
      <c r="R93" s="23">
        <f aca="true" t="shared" si="45" ref="R93:R99">SUM(O93:Q93)</f>
        <v>0</v>
      </c>
      <c r="S93" s="139">
        <f aca="true" t="shared" si="46" ref="S93:S99">J93+N93+R93</f>
        <v>0</v>
      </c>
    </row>
    <row r="94" spans="1:19" s="26" customFormat="1" ht="12.75">
      <c r="A94" s="113" t="s">
        <v>114</v>
      </c>
      <c r="B94" s="55">
        <v>235</v>
      </c>
      <c r="C94" s="54">
        <v>270</v>
      </c>
      <c r="D94" s="53">
        <v>258</v>
      </c>
      <c r="E94" s="23">
        <f aca="true" t="shared" si="47" ref="E94:E99">SUM(B94:D94)</f>
        <v>763</v>
      </c>
      <c r="F94" s="92">
        <v>265</v>
      </c>
      <c r="G94" s="92">
        <v>287</v>
      </c>
      <c r="H94" s="55">
        <v>238</v>
      </c>
      <c r="I94" s="23">
        <f t="shared" si="42"/>
        <v>790</v>
      </c>
      <c r="J94" s="93">
        <f t="shared" si="43"/>
        <v>1553</v>
      </c>
      <c r="K94" s="54">
        <v>295</v>
      </c>
      <c r="L94" s="54">
        <v>271</v>
      </c>
      <c r="M94" s="54">
        <v>244</v>
      </c>
      <c r="N94" s="23">
        <f t="shared" si="44"/>
        <v>810</v>
      </c>
      <c r="O94" s="92">
        <v>314</v>
      </c>
      <c r="P94" s="92">
        <v>275</v>
      </c>
      <c r="Q94" s="21">
        <v>251</v>
      </c>
      <c r="R94" s="23">
        <f t="shared" si="45"/>
        <v>840</v>
      </c>
      <c r="S94" s="139">
        <f t="shared" si="46"/>
        <v>3203</v>
      </c>
    </row>
    <row r="95" spans="1:19" s="26" customFormat="1" ht="12.75">
      <c r="A95" s="52" t="s">
        <v>38</v>
      </c>
      <c r="B95" s="55">
        <v>1303</v>
      </c>
      <c r="C95" s="54">
        <v>1304</v>
      </c>
      <c r="D95" s="53">
        <v>1616</v>
      </c>
      <c r="E95" s="23">
        <f t="shared" si="47"/>
        <v>4223</v>
      </c>
      <c r="F95" s="92">
        <v>1648</v>
      </c>
      <c r="G95" s="92">
        <v>1987</v>
      </c>
      <c r="H95" s="55">
        <v>2018</v>
      </c>
      <c r="I95" s="23">
        <f t="shared" si="42"/>
        <v>5653</v>
      </c>
      <c r="J95" s="93">
        <f t="shared" si="43"/>
        <v>9876</v>
      </c>
      <c r="K95" s="54">
        <v>1998</v>
      </c>
      <c r="L95" s="54">
        <v>1985</v>
      </c>
      <c r="M95" s="54">
        <v>1786</v>
      </c>
      <c r="N95" s="23">
        <f t="shared" si="44"/>
        <v>5769</v>
      </c>
      <c r="O95" s="92">
        <v>1876</v>
      </c>
      <c r="P95" s="92">
        <v>1786</v>
      </c>
      <c r="Q95" s="21">
        <v>1832</v>
      </c>
      <c r="R95" s="23">
        <f t="shared" si="45"/>
        <v>5494</v>
      </c>
      <c r="S95" s="139">
        <f t="shared" si="46"/>
        <v>21139</v>
      </c>
    </row>
    <row r="96" spans="1:19" s="26" customFormat="1" ht="12.75">
      <c r="A96" s="72" t="s">
        <v>99</v>
      </c>
      <c r="B96" s="73">
        <v>143</v>
      </c>
      <c r="C96" s="54">
        <v>252</v>
      </c>
      <c r="D96" s="74">
        <v>200</v>
      </c>
      <c r="E96" s="38">
        <f t="shared" si="47"/>
        <v>595</v>
      </c>
      <c r="F96" s="92">
        <v>217</v>
      </c>
      <c r="G96" s="92">
        <v>155</v>
      </c>
      <c r="H96" s="73">
        <v>184</v>
      </c>
      <c r="I96" s="23">
        <f t="shared" si="42"/>
        <v>556</v>
      </c>
      <c r="J96" s="93">
        <f t="shared" si="43"/>
        <v>1151</v>
      </c>
      <c r="K96" s="75">
        <v>161</v>
      </c>
      <c r="L96" s="75">
        <v>173</v>
      </c>
      <c r="M96" s="75">
        <v>177</v>
      </c>
      <c r="N96" s="38">
        <f t="shared" si="44"/>
        <v>511</v>
      </c>
      <c r="O96" s="92">
        <v>132</v>
      </c>
      <c r="P96" s="92">
        <v>61</v>
      </c>
      <c r="Q96" s="61">
        <v>124</v>
      </c>
      <c r="R96" s="38">
        <f t="shared" si="45"/>
        <v>317</v>
      </c>
      <c r="S96" s="139">
        <f t="shared" si="46"/>
        <v>1979</v>
      </c>
    </row>
    <row r="97" spans="1:19" s="26" customFormat="1" ht="12.75">
      <c r="A97" s="72" t="s">
        <v>130</v>
      </c>
      <c r="B97" s="73">
        <v>0</v>
      </c>
      <c r="C97" s="54">
        <v>86</v>
      </c>
      <c r="D97" s="74">
        <v>48</v>
      </c>
      <c r="E97" s="38">
        <f t="shared" si="47"/>
        <v>134</v>
      </c>
      <c r="F97" s="92">
        <v>87</v>
      </c>
      <c r="G97" s="92">
        <v>106</v>
      </c>
      <c r="H97" s="73">
        <v>99</v>
      </c>
      <c r="I97" s="23">
        <f t="shared" si="42"/>
        <v>292</v>
      </c>
      <c r="J97" s="93">
        <f t="shared" si="43"/>
        <v>426</v>
      </c>
      <c r="K97" s="75">
        <v>58</v>
      </c>
      <c r="L97" s="75">
        <v>81</v>
      </c>
      <c r="M97" s="75">
        <v>62</v>
      </c>
      <c r="N97" s="38">
        <f t="shared" si="44"/>
        <v>201</v>
      </c>
      <c r="O97" s="92">
        <v>96</v>
      </c>
      <c r="P97" s="92">
        <v>71</v>
      </c>
      <c r="Q97" s="61">
        <v>64</v>
      </c>
      <c r="R97" s="38">
        <f t="shared" si="45"/>
        <v>231</v>
      </c>
      <c r="S97" s="139">
        <f t="shared" si="46"/>
        <v>858</v>
      </c>
    </row>
    <row r="98" spans="1:19" s="26" customFormat="1" ht="12.75">
      <c r="A98" s="72" t="s">
        <v>104</v>
      </c>
      <c r="B98" s="73">
        <v>289</v>
      </c>
      <c r="C98" s="54">
        <v>355</v>
      </c>
      <c r="D98" s="74">
        <v>331</v>
      </c>
      <c r="E98" s="38">
        <f t="shared" si="47"/>
        <v>975</v>
      </c>
      <c r="F98" s="92">
        <v>402</v>
      </c>
      <c r="G98" s="92">
        <v>488</v>
      </c>
      <c r="H98" s="73">
        <v>516</v>
      </c>
      <c r="I98" s="23">
        <f t="shared" si="42"/>
        <v>1406</v>
      </c>
      <c r="J98" s="93">
        <f t="shared" si="43"/>
        <v>2381</v>
      </c>
      <c r="K98" s="75">
        <v>497</v>
      </c>
      <c r="L98" s="75">
        <v>364</v>
      </c>
      <c r="M98" s="75">
        <v>366</v>
      </c>
      <c r="N98" s="38">
        <f t="shared" si="44"/>
        <v>1227</v>
      </c>
      <c r="O98" s="92">
        <v>416</v>
      </c>
      <c r="P98" s="92">
        <v>398</v>
      </c>
      <c r="Q98" s="61">
        <v>354</v>
      </c>
      <c r="R98" s="38">
        <f t="shared" si="45"/>
        <v>1168</v>
      </c>
      <c r="S98" s="139">
        <f t="shared" si="46"/>
        <v>4776</v>
      </c>
    </row>
    <row r="99" spans="1:20" s="26" customFormat="1" ht="12.75">
      <c r="A99" s="8" t="s">
        <v>40</v>
      </c>
      <c r="B99" s="55">
        <v>95</v>
      </c>
      <c r="C99" s="54">
        <v>179</v>
      </c>
      <c r="D99" s="53">
        <v>113</v>
      </c>
      <c r="E99" s="23">
        <f t="shared" si="47"/>
        <v>387</v>
      </c>
      <c r="F99" s="92">
        <v>318</v>
      </c>
      <c r="G99" s="92">
        <v>142</v>
      </c>
      <c r="H99" s="55">
        <v>174</v>
      </c>
      <c r="I99" s="23">
        <f t="shared" si="42"/>
        <v>634</v>
      </c>
      <c r="J99" s="93">
        <f t="shared" si="43"/>
        <v>1021</v>
      </c>
      <c r="K99" s="54">
        <v>135</v>
      </c>
      <c r="L99" s="54">
        <v>243</v>
      </c>
      <c r="M99" s="54">
        <v>226</v>
      </c>
      <c r="N99" s="23">
        <f t="shared" si="44"/>
        <v>604</v>
      </c>
      <c r="O99" s="92">
        <v>235</v>
      </c>
      <c r="P99" s="92">
        <v>3</v>
      </c>
      <c r="Q99" s="61">
        <v>3</v>
      </c>
      <c r="R99" s="38">
        <f t="shared" si="45"/>
        <v>241</v>
      </c>
      <c r="S99" s="139">
        <f t="shared" si="46"/>
        <v>1866</v>
      </c>
      <c r="T99" s="144"/>
    </row>
    <row r="100" spans="1:19" s="26" customFormat="1" ht="25.5">
      <c r="A100" s="8" t="s">
        <v>41</v>
      </c>
      <c r="B100" s="76" t="s">
        <v>52</v>
      </c>
      <c r="C100" s="76" t="s">
        <v>51</v>
      </c>
      <c r="D100" s="76" t="s">
        <v>53</v>
      </c>
      <c r="E100" s="77" t="s">
        <v>55</v>
      </c>
      <c r="F100" s="76" t="s">
        <v>0</v>
      </c>
      <c r="G100" s="76" t="s">
        <v>1</v>
      </c>
      <c r="H100" s="76" t="s">
        <v>2</v>
      </c>
      <c r="I100" s="77" t="s">
        <v>57</v>
      </c>
      <c r="J100" s="78" t="s">
        <v>3</v>
      </c>
      <c r="K100" s="76" t="s">
        <v>54</v>
      </c>
      <c r="L100" s="76" t="s">
        <v>86</v>
      </c>
      <c r="M100" s="76" t="s">
        <v>49</v>
      </c>
      <c r="N100" s="77" t="s">
        <v>56</v>
      </c>
      <c r="O100" s="32" t="s">
        <v>58</v>
      </c>
      <c r="P100" s="32" t="s">
        <v>59</v>
      </c>
      <c r="Q100" s="32" t="s">
        <v>60</v>
      </c>
      <c r="R100" s="33" t="s">
        <v>61</v>
      </c>
      <c r="S100" s="78" t="s">
        <v>4</v>
      </c>
    </row>
    <row r="101" spans="1:19" s="26" customFormat="1" ht="12.75">
      <c r="A101" s="113" t="s">
        <v>137</v>
      </c>
      <c r="B101" s="79">
        <v>5504</v>
      </c>
      <c r="C101" s="36">
        <v>6421</v>
      </c>
      <c r="D101" s="437">
        <v>4803</v>
      </c>
      <c r="E101" s="47">
        <f>SUM(B101:D101)</f>
        <v>16728</v>
      </c>
      <c r="F101" s="316">
        <v>5876</v>
      </c>
      <c r="G101" s="36">
        <v>5773</v>
      </c>
      <c r="H101" s="79">
        <v>4900</v>
      </c>
      <c r="I101" s="47">
        <f>SUM(F101:H101)</f>
        <v>16549</v>
      </c>
      <c r="J101" s="96">
        <f>+E101+I101</f>
        <v>33277</v>
      </c>
      <c r="K101" s="36">
        <v>6419</v>
      </c>
      <c r="L101" s="36">
        <v>6191</v>
      </c>
      <c r="M101" s="36">
        <v>6534</v>
      </c>
      <c r="N101" s="47">
        <f>SUM(K101:M101)</f>
        <v>19144</v>
      </c>
      <c r="O101" s="320">
        <v>6700</v>
      </c>
      <c r="P101" s="36">
        <v>1634</v>
      </c>
      <c r="Q101" s="316">
        <v>164</v>
      </c>
      <c r="R101" s="8">
        <f>SUM(O101:Q101)</f>
        <v>8498</v>
      </c>
      <c r="S101" s="141">
        <f>J101+N101+R101</f>
        <v>60919</v>
      </c>
    </row>
    <row r="102" spans="1:19" s="26" customFormat="1" ht="25.5">
      <c r="A102" s="56" t="s">
        <v>42</v>
      </c>
      <c r="B102" s="32" t="s">
        <v>52</v>
      </c>
      <c r="C102" s="32" t="s">
        <v>51</v>
      </c>
      <c r="D102" s="32" t="s">
        <v>53</v>
      </c>
      <c r="E102" s="33" t="s">
        <v>55</v>
      </c>
      <c r="F102" s="32" t="s">
        <v>62</v>
      </c>
      <c r="G102" s="32" t="s">
        <v>63</v>
      </c>
      <c r="H102" s="32" t="s">
        <v>64</v>
      </c>
      <c r="I102" s="33" t="s">
        <v>57</v>
      </c>
      <c r="J102" s="34" t="s">
        <v>3</v>
      </c>
      <c r="K102" s="32" t="s">
        <v>54</v>
      </c>
      <c r="L102" s="32" t="s">
        <v>86</v>
      </c>
      <c r="M102" s="32" t="s">
        <v>49</v>
      </c>
      <c r="N102" s="33" t="s">
        <v>56</v>
      </c>
      <c r="O102" s="32" t="s">
        <v>58</v>
      </c>
      <c r="P102" s="32" t="s">
        <v>59</v>
      </c>
      <c r="Q102" s="32" t="s">
        <v>60</v>
      </c>
      <c r="R102" s="33" t="s">
        <v>61</v>
      </c>
      <c r="S102" s="34" t="s">
        <v>4</v>
      </c>
    </row>
    <row r="103" spans="1:19" s="26" customFormat="1" ht="12.75">
      <c r="A103" s="52" t="s">
        <v>43</v>
      </c>
      <c r="B103" s="82">
        <v>13004</v>
      </c>
      <c r="C103" s="36">
        <v>11982</v>
      </c>
      <c r="D103" s="81">
        <v>12330</v>
      </c>
      <c r="E103" s="42">
        <f>SUM(B103:D103)</f>
        <v>37316</v>
      </c>
      <c r="F103" s="92">
        <v>14507</v>
      </c>
      <c r="G103" s="92">
        <v>15441</v>
      </c>
      <c r="H103" s="80">
        <v>15636</v>
      </c>
      <c r="I103" s="89">
        <f>SUM(F103:H103)</f>
        <v>45584</v>
      </c>
      <c r="J103" s="97">
        <f>+E103+I103</f>
        <v>82900</v>
      </c>
      <c r="K103" s="43">
        <v>17571</v>
      </c>
      <c r="L103" s="43">
        <v>18562</v>
      </c>
      <c r="M103" s="43">
        <v>17954</v>
      </c>
      <c r="N103" s="42">
        <f>SUM(K103:M103)</f>
        <v>54087</v>
      </c>
      <c r="O103" s="92">
        <v>20055</v>
      </c>
      <c r="P103" s="92">
        <v>21380</v>
      </c>
      <c r="Q103" s="36">
        <v>23191</v>
      </c>
      <c r="R103" s="31">
        <f>SUM(O103:Q103)</f>
        <v>64626</v>
      </c>
      <c r="S103" s="139">
        <f>J103+N103+R103</f>
        <v>201613</v>
      </c>
    </row>
    <row r="104" spans="1:19" s="26" customFormat="1" ht="25.5">
      <c r="A104" s="56" t="s">
        <v>100</v>
      </c>
      <c r="B104" s="32" t="s">
        <v>52</v>
      </c>
      <c r="C104" s="32" t="s">
        <v>51</v>
      </c>
      <c r="D104" s="32" t="s">
        <v>53</v>
      </c>
      <c r="E104" s="33" t="s">
        <v>55</v>
      </c>
      <c r="F104" s="32" t="s">
        <v>62</v>
      </c>
      <c r="G104" s="32" t="s">
        <v>63</v>
      </c>
      <c r="H104" s="32" t="s">
        <v>64</v>
      </c>
      <c r="I104" s="33" t="s">
        <v>57</v>
      </c>
      <c r="J104" s="34" t="s">
        <v>3</v>
      </c>
      <c r="K104" s="32" t="s">
        <v>54</v>
      </c>
      <c r="L104" s="32" t="s">
        <v>86</v>
      </c>
      <c r="M104" s="32" t="s">
        <v>49</v>
      </c>
      <c r="N104" s="33" t="s">
        <v>56</v>
      </c>
      <c r="O104" s="32" t="s">
        <v>58</v>
      </c>
      <c r="P104" s="32" t="s">
        <v>59</v>
      </c>
      <c r="Q104" s="32" t="s">
        <v>60</v>
      </c>
      <c r="R104" s="33" t="s">
        <v>61</v>
      </c>
      <c r="S104" s="34" t="s">
        <v>4</v>
      </c>
    </row>
    <row r="105" spans="1:19" s="26" customFormat="1" ht="12.75">
      <c r="A105" s="63" t="s">
        <v>44</v>
      </c>
      <c r="B105" s="83">
        <v>6</v>
      </c>
      <c r="C105" s="45">
        <v>3</v>
      </c>
      <c r="D105" s="84">
        <v>1</v>
      </c>
      <c r="E105" s="85">
        <f>SUM(B105:D105)</f>
        <v>10</v>
      </c>
      <c r="F105" s="145">
        <v>2</v>
      </c>
      <c r="G105" s="45">
        <v>3</v>
      </c>
      <c r="H105" s="46">
        <v>4</v>
      </c>
      <c r="I105" s="85">
        <f>SUM(F105:H105)</f>
        <v>9</v>
      </c>
      <c r="J105" s="98">
        <f>+E105+I105</f>
        <v>19</v>
      </c>
      <c r="K105" s="45">
        <v>2</v>
      </c>
      <c r="L105" s="45">
        <v>2</v>
      </c>
      <c r="M105" s="45">
        <v>5</v>
      </c>
      <c r="N105" s="47">
        <f>SUM(K105:M105)</f>
        <v>9</v>
      </c>
      <c r="O105" s="43">
        <v>4</v>
      </c>
      <c r="P105" s="43">
        <v>4</v>
      </c>
      <c r="Q105" s="43">
        <v>3</v>
      </c>
      <c r="R105" s="47">
        <f>SUM(O105:Q105)</f>
        <v>11</v>
      </c>
      <c r="S105" s="142">
        <f>J105+N105+R105</f>
        <v>39</v>
      </c>
    </row>
    <row r="106" spans="1:19" s="26" customFormat="1" ht="12.75">
      <c r="A106" s="57" t="s">
        <v>45</v>
      </c>
      <c r="B106" s="86">
        <v>3</v>
      </c>
      <c r="C106" s="45">
        <v>5</v>
      </c>
      <c r="D106" s="87">
        <v>5</v>
      </c>
      <c r="E106" s="88">
        <f>SUM(B106:D106)</f>
        <v>13</v>
      </c>
      <c r="F106" s="145">
        <v>4</v>
      </c>
      <c r="G106" s="40">
        <v>4</v>
      </c>
      <c r="H106" s="41">
        <v>5</v>
      </c>
      <c r="I106" s="85">
        <f>SUM(F106:H106)</f>
        <v>13</v>
      </c>
      <c r="J106" s="98">
        <f>+E106+I106</f>
        <v>26</v>
      </c>
      <c r="K106" s="40">
        <v>3</v>
      </c>
      <c r="L106" s="40">
        <v>2</v>
      </c>
      <c r="M106" s="40">
        <v>9</v>
      </c>
      <c r="N106" s="42">
        <f>SUM(K106:M106)</f>
        <v>14</v>
      </c>
      <c r="O106" s="70">
        <v>4</v>
      </c>
      <c r="P106" s="70">
        <v>2</v>
      </c>
      <c r="Q106" s="70">
        <v>7</v>
      </c>
      <c r="R106" s="85">
        <f>SUM(O106:Q106)</f>
        <v>13</v>
      </c>
      <c r="S106" s="142">
        <f>J106+N106+R106</f>
        <v>53</v>
      </c>
    </row>
    <row r="107" spans="1:19" s="26" customFormat="1" ht="12.75">
      <c r="A107" s="63" t="s">
        <v>46</v>
      </c>
      <c r="B107" s="122">
        <f aca="true" t="shared" si="48" ref="B107:S107">(B106+B105)*100/B66</f>
        <v>2.18978102189781</v>
      </c>
      <c r="C107" s="122">
        <f t="shared" si="48"/>
        <v>1.9002375296912113</v>
      </c>
      <c r="D107" s="122">
        <f t="shared" si="48"/>
        <v>1.492537313432836</v>
      </c>
      <c r="E107" s="136">
        <f t="shared" si="48"/>
        <v>1.8638573743922204</v>
      </c>
      <c r="F107" s="122">
        <f t="shared" si="48"/>
        <v>1.405152224824356</v>
      </c>
      <c r="G107" s="122">
        <f t="shared" si="48"/>
        <v>1.502145922746781</v>
      </c>
      <c r="H107" s="122">
        <f t="shared" si="48"/>
        <v>2.2900763358778624</v>
      </c>
      <c r="I107" s="51">
        <f t="shared" si="48"/>
        <v>1.7107309486780715</v>
      </c>
      <c r="J107" s="137">
        <f t="shared" si="48"/>
        <v>1.7857142857142858</v>
      </c>
      <c r="K107" s="122">
        <f t="shared" si="48"/>
        <v>1.3440860215053763</v>
      </c>
      <c r="L107" s="122">
        <f t="shared" si="48"/>
        <v>1.238390092879257</v>
      </c>
      <c r="M107" s="122">
        <f t="shared" si="48"/>
        <v>3.9548022598870056</v>
      </c>
      <c r="N107" s="51">
        <f t="shared" si="48"/>
        <v>2.1925643469971403</v>
      </c>
      <c r="O107" s="122">
        <f t="shared" si="48"/>
        <v>2.127659574468085</v>
      </c>
      <c r="P107" s="122">
        <f t="shared" si="48"/>
        <v>1.3513513513513513</v>
      </c>
      <c r="Q107" s="122">
        <f t="shared" si="48"/>
        <v>3.597122302158273</v>
      </c>
      <c r="R107" s="51">
        <f t="shared" si="48"/>
        <v>2.185792349726776</v>
      </c>
      <c r="S107" s="143">
        <f t="shared" si="48"/>
        <v>1.9712877651596314</v>
      </c>
    </row>
    <row r="108" spans="1:19" s="26" customFormat="1" ht="12.75">
      <c r="A108" s="63" t="s">
        <v>47</v>
      </c>
      <c r="B108" s="83">
        <v>5</v>
      </c>
      <c r="C108" s="45">
        <v>8</v>
      </c>
      <c r="D108" s="84">
        <v>7</v>
      </c>
      <c r="E108" s="85">
        <f>SUM(B108:D108)</f>
        <v>20</v>
      </c>
      <c r="F108" s="45">
        <v>8</v>
      </c>
      <c r="G108" s="45">
        <v>7</v>
      </c>
      <c r="H108" s="46">
        <v>4</v>
      </c>
      <c r="I108" s="47">
        <f>SUM(F108:H108)</f>
        <v>19</v>
      </c>
      <c r="J108" s="98">
        <f>E108+I108</f>
        <v>39</v>
      </c>
      <c r="K108" s="45">
        <v>10</v>
      </c>
      <c r="L108" s="45">
        <v>9</v>
      </c>
      <c r="M108" s="45">
        <v>8</v>
      </c>
      <c r="N108" s="47">
        <f>SUM(K108:M108)</f>
        <v>27</v>
      </c>
      <c r="O108" s="70">
        <v>17</v>
      </c>
      <c r="P108" s="70">
        <v>2</v>
      </c>
      <c r="Q108" s="70">
        <v>4</v>
      </c>
      <c r="R108" s="85">
        <f>SUM(O108:Q108)</f>
        <v>23</v>
      </c>
      <c r="S108" s="142">
        <f>J108+N108+R108</f>
        <v>89</v>
      </c>
    </row>
    <row r="109" spans="1:19" s="26" customFormat="1" ht="12.75">
      <c r="A109" s="63" t="s">
        <v>48</v>
      </c>
      <c r="B109" s="123">
        <f aca="true" t="shared" si="49" ref="B109:S109">B108/B66*100</f>
        <v>1.2165450121654502</v>
      </c>
      <c r="C109" s="123">
        <f t="shared" si="49"/>
        <v>1.9002375296912115</v>
      </c>
      <c r="D109" s="123">
        <f t="shared" si="49"/>
        <v>1.7412935323383085</v>
      </c>
      <c r="E109" s="51">
        <f t="shared" si="49"/>
        <v>1.6207455429497568</v>
      </c>
      <c r="F109" s="123">
        <f t="shared" si="49"/>
        <v>1.873536299765808</v>
      </c>
      <c r="G109" s="123">
        <f t="shared" si="49"/>
        <v>1.502145922746781</v>
      </c>
      <c r="H109" s="123">
        <f t="shared" si="49"/>
        <v>1.0178117048346056</v>
      </c>
      <c r="I109" s="51">
        <f t="shared" si="49"/>
        <v>1.4774494556765163</v>
      </c>
      <c r="J109" s="137">
        <f t="shared" si="49"/>
        <v>1.5476190476190477</v>
      </c>
      <c r="K109" s="123">
        <f t="shared" si="49"/>
        <v>2.6881720430107525</v>
      </c>
      <c r="L109" s="123">
        <f t="shared" si="49"/>
        <v>2.786377708978328</v>
      </c>
      <c r="M109" s="123">
        <f t="shared" si="49"/>
        <v>2.2598870056497176</v>
      </c>
      <c r="N109" s="51">
        <f t="shared" si="49"/>
        <v>2.5738798856053386</v>
      </c>
      <c r="O109" s="123">
        <f t="shared" si="49"/>
        <v>4.521276595744681</v>
      </c>
      <c r="P109" s="123">
        <f t="shared" si="49"/>
        <v>0.45045045045045046</v>
      </c>
      <c r="Q109" s="123">
        <f t="shared" si="49"/>
        <v>1.4388489208633095</v>
      </c>
      <c r="R109" s="51">
        <f t="shared" si="49"/>
        <v>2.0947176684881605</v>
      </c>
      <c r="S109" s="143">
        <f t="shared" si="49"/>
        <v>1.907006642382687</v>
      </c>
    </row>
    <row r="110" spans="1:19" s="26" customFormat="1" ht="25.5">
      <c r="A110" s="56" t="s">
        <v>143</v>
      </c>
      <c r="B110" s="32" t="s">
        <v>52</v>
      </c>
      <c r="C110" s="32" t="s">
        <v>51</v>
      </c>
      <c r="D110" s="32" t="s">
        <v>53</v>
      </c>
      <c r="E110" s="33" t="s">
        <v>55</v>
      </c>
      <c r="F110" s="32" t="s">
        <v>62</v>
      </c>
      <c r="G110" s="32" t="s">
        <v>63</v>
      </c>
      <c r="H110" s="32" t="s">
        <v>64</v>
      </c>
      <c r="I110" s="33" t="s">
        <v>57</v>
      </c>
      <c r="J110" s="34" t="s">
        <v>3</v>
      </c>
      <c r="K110" s="32" t="s">
        <v>54</v>
      </c>
      <c r="L110" s="32" t="s">
        <v>86</v>
      </c>
      <c r="M110" s="32" t="s">
        <v>49</v>
      </c>
      <c r="N110" s="33" t="s">
        <v>56</v>
      </c>
      <c r="O110" s="32" t="s">
        <v>58</v>
      </c>
      <c r="P110" s="32" t="s">
        <v>59</v>
      </c>
      <c r="Q110" s="32" t="s">
        <v>60</v>
      </c>
      <c r="R110" s="33" t="s">
        <v>61</v>
      </c>
      <c r="S110" s="34" t="s">
        <v>4</v>
      </c>
    </row>
    <row r="111" spans="1:19" s="26" customFormat="1" ht="12.75">
      <c r="A111" s="114" t="s">
        <v>144</v>
      </c>
      <c r="B111" s="83">
        <v>16674</v>
      </c>
      <c r="C111" s="45">
        <v>15976</v>
      </c>
      <c r="D111" s="84">
        <v>16877</v>
      </c>
      <c r="E111" s="85">
        <f>SUM(B111:D111)</f>
        <v>49527</v>
      </c>
      <c r="F111" s="145">
        <v>19587</v>
      </c>
      <c r="G111" s="45">
        <v>20416</v>
      </c>
      <c r="H111" s="46">
        <v>22504</v>
      </c>
      <c r="I111" s="85">
        <f>SUM(F111:H111)</f>
        <v>62507</v>
      </c>
      <c r="J111" s="98">
        <f>+E111+I111</f>
        <v>112034</v>
      </c>
      <c r="K111" s="45">
        <v>20736</v>
      </c>
      <c r="L111" s="45">
        <v>20499</v>
      </c>
      <c r="M111" s="45">
        <v>19550</v>
      </c>
      <c r="N111" s="47">
        <f>SUM(K111:M111)</f>
        <v>60785</v>
      </c>
      <c r="O111" s="43">
        <v>21376</v>
      </c>
      <c r="P111" s="43">
        <v>21850</v>
      </c>
      <c r="Q111" s="43">
        <v>20862</v>
      </c>
      <c r="R111" s="47">
        <f>SUM(O111:Q111)</f>
        <v>64088</v>
      </c>
      <c r="S111" s="142">
        <f>J111+N111+R111</f>
        <v>236907</v>
      </c>
    </row>
    <row r="112" spans="1:9" s="10" customFormat="1" ht="22.5">
      <c r="A112" s="166" t="s">
        <v>92</v>
      </c>
      <c r="I112" s="133"/>
    </row>
  </sheetData>
  <sheetProtection/>
  <mergeCells count="4">
    <mergeCell ref="A2:S2"/>
    <mergeCell ref="A3:S3"/>
    <mergeCell ref="A4:S4"/>
    <mergeCell ref="A5:S5"/>
  </mergeCells>
  <printOptions horizontalCentered="1" verticalCentered="1"/>
  <pageMargins left="0" right="0" top="0" bottom="0" header="0" footer="0"/>
  <pageSetup fitToHeight="1" fitToWidth="1" horizontalDpi="600" verticalDpi="600" orientation="portrait" scale="43" r:id="rId2"/>
  <ignoredErrors>
    <ignoredError sqref="I16:J16 I107 E107 R107:S107 N16 N107 N34 E85 I85 E34 N85 R85:S85 N53 E53 E19 E23 I53" formula="1"/>
    <ignoredError sqref="F85 F87 H39 C81 H81 D85 D87 D79:D81 F79:F81" evalError="1"/>
    <ignoredError sqref="I38 I93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zoomScale="90" zoomScaleNormal="90" zoomScalePageLayoutView="0" workbookViewId="0" topLeftCell="A40">
      <selection activeCell="B52" sqref="B52"/>
    </sheetView>
  </sheetViews>
  <sheetFormatPr defaultColWidth="11.421875" defaultRowHeight="12.75"/>
  <cols>
    <col min="1" max="1" width="37.57421875" style="189" customWidth="1"/>
    <col min="2" max="2" width="11.7109375" style="189" customWidth="1"/>
    <col min="3" max="3" width="7.7109375" style="189" customWidth="1"/>
    <col min="4" max="4" width="9.140625" style="189" customWidth="1"/>
    <col min="5" max="5" width="8.00390625" style="189" customWidth="1"/>
    <col min="6" max="6" width="9.00390625" style="189" customWidth="1"/>
    <col min="7" max="7" width="9.28125" style="189" customWidth="1"/>
    <col min="8" max="8" width="9.7109375" style="189" customWidth="1"/>
    <col min="9" max="9" width="6.8515625" style="189" customWidth="1"/>
    <col min="10" max="10" width="11.57421875" style="283" customWidth="1"/>
    <col min="11" max="11" width="9.00390625" style="189" customWidth="1"/>
    <col min="12" max="12" width="7.7109375" style="284" customWidth="1"/>
    <col min="13" max="13" width="7.7109375" style="189" customWidth="1"/>
    <col min="14" max="14" width="7.8515625" style="284" customWidth="1"/>
    <col min="15" max="15" width="8.57421875" style="284" customWidth="1"/>
    <col min="16" max="16" width="8.421875" style="284" customWidth="1"/>
    <col min="17" max="17" width="9.140625" style="284" customWidth="1"/>
    <col min="18" max="18" width="8.00390625" style="284" customWidth="1"/>
    <col min="19" max="19" width="9.57421875" style="284" customWidth="1"/>
    <col min="20" max="16384" width="11.421875" style="189" customWidth="1"/>
  </cols>
  <sheetData>
    <row r="1" spans="1:19" ht="11.25">
      <c r="A1" s="186"/>
      <c r="B1" s="186"/>
      <c r="C1" s="186"/>
      <c r="D1" s="186"/>
      <c r="E1" s="186"/>
      <c r="F1" s="186"/>
      <c r="G1" s="186"/>
      <c r="H1" s="186"/>
      <c r="I1" s="186"/>
      <c r="J1" s="187"/>
      <c r="K1" s="186"/>
      <c r="L1" s="188"/>
      <c r="M1" s="186"/>
      <c r="N1" s="188"/>
      <c r="O1" s="188"/>
      <c r="P1" s="188"/>
      <c r="Q1" s="188"/>
      <c r="R1" s="188"/>
      <c r="S1" s="188"/>
    </row>
    <row r="2" spans="1:19" ht="12.75" customHeight="1">
      <c r="A2" s="531" t="s">
        <v>50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</row>
    <row r="3" spans="1:19" ht="12.75" customHeight="1">
      <c r="A3" s="532" t="s">
        <v>126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</row>
    <row r="4" spans="1:19" ht="51" customHeight="1">
      <c r="A4" s="186"/>
      <c r="B4" s="186"/>
      <c r="C4" s="186"/>
      <c r="D4" s="186"/>
      <c r="E4" s="186"/>
      <c r="F4" s="186"/>
      <c r="G4" s="186"/>
      <c r="H4" s="186"/>
      <c r="I4" s="186"/>
      <c r="J4" s="187"/>
      <c r="K4" s="186"/>
      <c r="L4" s="188"/>
      <c r="M4" s="186"/>
      <c r="N4" s="188"/>
      <c r="O4" s="188"/>
      <c r="P4" s="188"/>
      <c r="Q4" s="188"/>
      <c r="R4" s="188"/>
      <c r="S4" s="188"/>
    </row>
    <row r="5" spans="1:19" ht="25.5">
      <c r="A5" s="190" t="s">
        <v>15</v>
      </c>
      <c r="B5" s="191" t="s">
        <v>52</v>
      </c>
      <c r="C5" s="191" t="s">
        <v>51</v>
      </c>
      <c r="D5" s="191" t="s">
        <v>53</v>
      </c>
      <c r="E5" s="192" t="s">
        <v>55</v>
      </c>
      <c r="F5" s="191" t="s">
        <v>0</v>
      </c>
      <c r="G5" s="191" t="s">
        <v>1</v>
      </c>
      <c r="H5" s="191" t="s">
        <v>2</v>
      </c>
      <c r="I5" s="192" t="s">
        <v>57</v>
      </c>
      <c r="J5" s="193" t="s">
        <v>3</v>
      </c>
      <c r="K5" s="194" t="s">
        <v>54</v>
      </c>
      <c r="L5" s="194" t="s">
        <v>85</v>
      </c>
      <c r="M5" s="194" t="s">
        <v>49</v>
      </c>
      <c r="N5" s="195" t="s">
        <v>56</v>
      </c>
      <c r="O5" s="196" t="s">
        <v>58</v>
      </c>
      <c r="P5" s="196" t="s">
        <v>59</v>
      </c>
      <c r="Q5" s="196" t="s">
        <v>60</v>
      </c>
      <c r="R5" s="197" t="s">
        <v>61</v>
      </c>
      <c r="S5" s="198" t="s">
        <v>4</v>
      </c>
    </row>
    <row r="6" spans="1:20" ht="15" customHeight="1">
      <c r="A6" s="199" t="s">
        <v>19</v>
      </c>
      <c r="B6" s="471">
        <v>87</v>
      </c>
      <c r="C6" s="471">
        <v>116</v>
      </c>
      <c r="D6" s="486">
        <v>163</v>
      </c>
      <c r="E6" s="472">
        <f>SUM(B6:D6)</f>
        <v>366</v>
      </c>
      <c r="F6" s="460">
        <v>116</v>
      </c>
      <c r="G6" s="460">
        <v>162</v>
      </c>
      <c r="H6" s="486">
        <v>82</v>
      </c>
      <c r="I6" s="472">
        <f>SUM(F6:H6)</f>
        <v>360</v>
      </c>
      <c r="J6" s="487">
        <f>E6+I6</f>
        <v>726</v>
      </c>
      <c r="K6" s="486">
        <v>140</v>
      </c>
      <c r="L6" s="486">
        <v>118</v>
      </c>
      <c r="M6" s="486">
        <v>117</v>
      </c>
      <c r="N6" s="472">
        <f>SUM(K6:M6)</f>
        <v>375</v>
      </c>
      <c r="O6" s="460">
        <v>97</v>
      </c>
      <c r="P6" s="201">
        <v>145</v>
      </c>
      <c r="Q6" s="203">
        <v>102</v>
      </c>
      <c r="R6" s="200">
        <f>SUM(O6:Q6)</f>
        <v>344</v>
      </c>
      <c r="S6" s="202">
        <f>J6+N6+R6</f>
        <v>1445</v>
      </c>
      <c r="T6" s="204"/>
    </row>
    <row r="7" spans="1:19" s="207" customFormat="1" ht="24">
      <c r="A7" s="205" t="s">
        <v>21</v>
      </c>
      <c r="B7" s="129" t="s">
        <v>52</v>
      </c>
      <c r="C7" s="129" t="s">
        <v>51</v>
      </c>
      <c r="D7" s="129" t="s">
        <v>53</v>
      </c>
      <c r="E7" s="15" t="s">
        <v>55</v>
      </c>
      <c r="F7" s="129" t="s">
        <v>62</v>
      </c>
      <c r="G7" s="129" t="s">
        <v>63</v>
      </c>
      <c r="H7" s="129" t="s">
        <v>64</v>
      </c>
      <c r="I7" s="15" t="s">
        <v>57</v>
      </c>
      <c r="J7" s="132" t="s">
        <v>3</v>
      </c>
      <c r="K7" s="129" t="s">
        <v>83</v>
      </c>
      <c r="L7" s="488" t="s">
        <v>87</v>
      </c>
      <c r="M7" s="488" t="s">
        <v>90</v>
      </c>
      <c r="N7" s="14" t="s">
        <v>56</v>
      </c>
      <c r="O7" s="129" t="s">
        <v>58</v>
      </c>
      <c r="P7" s="196" t="s">
        <v>59</v>
      </c>
      <c r="Q7" s="196" t="s">
        <v>60</v>
      </c>
      <c r="R7" s="197" t="s">
        <v>61</v>
      </c>
      <c r="S7" s="206" t="s">
        <v>84</v>
      </c>
    </row>
    <row r="8" spans="1:19" s="207" customFormat="1" ht="12.75">
      <c r="A8" s="199" t="s">
        <v>22</v>
      </c>
      <c r="B8" s="489">
        <v>3134</v>
      </c>
      <c r="C8" s="471">
        <v>2766</v>
      </c>
      <c r="D8" s="490">
        <v>732</v>
      </c>
      <c r="E8" s="472">
        <f>SUM(B8:D8)</f>
        <v>6632</v>
      </c>
      <c r="F8" s="460">
        <v>1150</v>
      </c>
      <c r="G8" s="460">
        <v>3775</v>
      </c>
      <c r="H8" s="489">
        <v>3474</v>
      </c>
      <c r="I8" s="472">
        <f>SUM(F8:H8)</f>
        <v>8399</v>
      </c>
      <c r="J8" s="491">
        <f>I8+E8</f>
        <v>15031</v>
      </c>
      <c r="K8" s="489">
        <v>3727</v>
      </c>
      <c r="L8" s="489">
        <v>3495</v>
      </c>
      <c r="M8" s="492">
        <v>2332</v>
      </c>
      <c r="N8" s="493">
        <f>SUM(K8:M8)</f>
        <v>9554</v>
      </c>
      <c r="O8" s="494">
        <v>3973</v>
      </c>
      <c r="P8" s="209">
        <v>5043</v>
      </c>
      <c r="Q8" s="209">
        <v>10341</v>
      </c>
      <c r="R8" s="192">
        <f>SUM(O8:Q8)</f>
        <v>19357</v>
      </c>
      <c r="S8" s="210">
        <f>J8+N8+R8</f>
        <v>43942</v>
      </c>
    </row>
    <row r="9" spans="1:19" s="207" customFormat="1" ht="12.75">
      <c r="A9" s="211" t="s">
        <v>23</v>
      </c>
      <c r="B9" s="212">
        <v>2044</v>
      </c>
      <c r="C9" s="212">
        <v>1834</v>
      </c>
      <c r="D9" s="213">
        <v>714</v>
      </c>
      <c r="E9" s="200">
        <f>SUM(B9:D9)</f>
        <v>4592</v>
      </c>
      <c r="F9" s="214">
        <v>1100</v>
      </c>
      <c r="G9" s="214">
        <v>2741</v>
      </c>
      <c r="H9" s="215">
        <v>2740</v>
      </c>
      <c r="I9" s="200">
        <f>SUM(F9:H9)</f>
        <v>6581</v>
      </c>
      <c r="J9" s="208">
        <f>I9+E9</f>
        <v>11173</v>
      </c>
      <c r="K9" s="215">
        <v>2683</v>
      </c>
      <c r="L9" s="215">
        <v>2513</v>
      </c>
      <c r="M9" s="215">
        <v>1368</v>
      </c>
      <c r="N9" s="215">
        <f>SUM(K9:M9)</f>
        <v>6564</v>
      </c>
      <c r="O9" s="215">
        <v>3009</v>
      </c>
      <c r="P9" s="215">
        <v>3769</v>
      </c>
      <c r="Q9" s="215">
        <v>6261</v>
      </c>
      <c r="R9" s="215">
        <f>SUM(O9:Q9)</f>
        <v>13039</v>
      </c>
      <c r="S9" s="216">
        <f>J9+N9+R9</f>
        <v>30776</v>
      </c>
    </row>
    <row r="10" spans="1:19" ht="24">
      <c r="A10" s="217" t="s">
        <v>24</v>
      </c>
      <c r="B10" s="194" t="s">
        <v>52</v>
      </c>
      <c r="C10" s="194" t="s">
        <v>51</v>
      </c>
      <c r="D10" s="194" t="s">
        <v>53</v>
      </c>
      <c r="E10" s="195" t="s">
        <v>55</v>
      </c>
      <c r="F10" s="194" t="s">
        <v>0</v>
      </c>
      <c r="G10" s="194" t="s">
        <v>1</v>
      </c>
      <c r="H10" s="194" t="s">
        <v>2</v>
      </c>
      <c r="I10" s="195" t="s">
        <v>57</v>
      </c>
      <c r="J10" s="218" t="s">
        <v>3</v>
      </c>
      <c r="K10" s="194" t="s">
        <v>54</v>
      </c>
      <c r="L10" s="219" t="s">
        <v>85</v>
      </c>
      <c r="M10" s="219" t="s">
        <v>49</v>
      </c>
      <c r="N10" s="195" t="s">
        <v>56</v>
      </c>
      <c r="O10" s="220" t="s">
        <v>58</v>
      </c>
      <c r="P10" s="220" t="s">
        <v>59</v>
      </c>
      <c r="Q10" s="220" t="s">
        <v>60</v>
      </c>
      <c r="R10" s="197" t="s">
        <v>61</v>
      </c>
      <c r="S10" s="218" t="s">
        <v>4</v>
      </c>
    </row>
    <row r="11" spans="1:19" ht="15" customHeight="1">
      <c r="A11" s="221" t="s">
        <v>25</v>
      </c>
      <c r="B11" s="12">
        <v>737</v>
      </c>
      <c r="C11" s="471">
        <v>1111</v>
      </c>
      <c r="D11" s="495">
        <v>1089</v>
      </c>
      <c r="E11" s="472">
        <f>SUM(B11:D11)</f>
        <v>2937</v>
      </c>
      <c r="F11" s="460">
        <v>1029</v>
      </c>
      <c r="G11" s="460">
        <v>1176</v>
      </c>
      <c r="H11" s="473">
        <v>1153</v>
      </c>
      <c r="I11" s="496">
        <f>SUM(F11:H11)</f>
        <v>3358</v>
      </c>
      <c r="J11" s="487">
        <f>E11+I11</f>
        <v>6295</v>
      </c>
      <c r="K11" s="497">
        <v>937</v>
      </c>
      <c r="L11" s="497">
        <v>904</v>
      </c>
      <c r="M11" s="497">
        <v>914</v>
      </c>
      <c r="N11" s="498">
        <f>SUM(K11:M11)</f>
        <v>2755</v>
      </c>
      <c r="O11" s="460">
        <v>990</v>
      </c>
      <c r="P11" s="201">
        <v>880</v>
      </c>
      <c r="Q11" s="223">
        <v>704</v>
      </c>
      <c r="R11" s="224">
        <f>SUM(O11:Q11)</f>
        <v>2574</v>
      </c>
      <c r="S11" s="202">
        <f>J11+N11+R11</f>
        <v>11624</v>
      </c>
    </row>
    <row r="12" spans="1:19" ht="15" customHeight="1">
      <c r="A12" s="225" t="s">
        <v>26</v>
      </c>
      <c r="B12" s="12">
        <v>163</v>
      </c>
      <c r="C12" s="471">
        <v>242</v>
      </c>
      <c r="D12" s="495">
        <v>48</v>
      </c>
      <c r="E12" s="472">
        <f>SUM(B12:D12)</f>
        <v>453</v>
      </c>
      <c r="F12" s="460">
        <v>61</v>
      </c>
      <c r="G12" s="460">
        <v>74</v>
      </c>
      <c r="H12" s="473">
        <v>60</v>
      </c>
      <c r="I12" s="496">
        <f>SUM(F12:H12)</f>
        <v>195</v>
      </c>
      <c r="J12" s="487">
        <f>E12+I12</f>
        <v>648</v>
      </c>
      <c r="K12" s="473">
        <v>52</v>
      </c>
      <c r="L12" s="473">
        <v>59</v>
      </c>
      <c r="M12" s="497">
        <v>48</v>
      </c>
      <c r="N12" s="498">
        <f>SUM(K12:M12)</f>
        <v>159</v>
      </c>
      <c r="O12" s="460">
        <v>130</v>
      </c>
      <c r="P12" s="201">
        <v>48</v>
      </c>
      <c r="Q12" s="223">
        <v>56</v>
      </c>
      <c r="R12" s="224">
        <f>SUM(O12:Q12)</f>
        <v>234</v>
      </c>
      <c r="S12" s="202">
        <f>J12+N12+R12</f>
        <v>1041</v>
      </c>
    </row>
    <row r="13" spans="1:19" ht="15" customHeight="1">
      <c r="A13" s="225" t="s">
        <v>27</v>
      </c>
      <c r="B13" s="12">
        <v>14445</v>
      </c>
      <c r="C13" s="471">
        <v>19343</v>
      </c>
      <c r="D13" s="495">
        <v>20714</v>
      </c>
      <c r="E13" s="472">
        <f>SUM(B13:D13)</f>
        <v>54502</v>
      </c>
      <c r="F13" s="460">
        <v>20464</v>
      </c>
      <c r="G13" s="460">
        <v>22324</v>
      </c>
      <c r="H13" s="473">
        <v>20815</v>
      </c>
      <c r="I13" s="496">
        <f>SUM(F13:H13)</f>
        <v>63603</v>
      </c>
      <c r="J13" s="487">
        <f>E13+I13</f>
        <v>118105</v>
      </c>
      <c r="K13" s="473">
        <v>26454</v>
      </c>
      <c r="L13" s="473">
        <v>24458</v>
      </c>
      <c r="M13" s="497">
        <v>24383</v>
      </c>
      <c r="N13" s="498">
        <f>SUM(K13:M13)</f>
        <v>75295</v>
      </c>
      <c r="O13" s="460">
        <v>30980</v>
      </c>
      <c r="P13" s="201">
        <v>24688</v>
      </c>
      <c r="Q13" s="223">
        <v>23965</v>
      </c>
      <c r="R13" s="224">
        <f>SUM(O13:Q13)</f>
        <v>79633</v>
      </c>
      <c r="S13" s="202">
        <f>J13+N13+R13</f>
        <v>273033</v>
      </c>
    </row>
    <row r="14" spans="1:20" ht="15" customHeight="1">
      <c r="A14" s="225" t="s">
        <v>115</v>
      </c>
      <c r="B14" s="12">
        <v>353</v>
      </c>
      <c r="C14" s="471">
        <v>485</v>
      </c>
      <c r="D14" s="495">
        <v>712</v>
      </c>
      <c r="E14" s="472">
        <f>SUM(B14:D14)</f>
        <v>1550</v>
      </c>
      <c r="F14" s="460">
        <v>518</v>
      </c>
      <c r="G14" s="460">
        <v>494</v>
      </c>
      <c r="H14" s="473">
        <v>306</v>
      </c>
      <c r="I14" s="496">
        <f>SUM(F14:H14)</f>
        <v>1318</v>
      </c>
      <c r="J14" s="487">
        <f>E14+I14</f>
        <v>2868</v>
      </c>
      <c r="K14" s="473">
        <v>214</v>
      </c>
      <c r="L14" s="473">
        <v>143</v>
      </c>
      <c r="M14" s="497">
        <v>157</v>
      </c>
      <c r="N14" s="498">
        <f>SUM(K14:M14)</f>
        <v>514</v>
      </c>
      <c r="O14" s="460">
        <v>90</v>
      </c>
      <c r="P14" s="201">
        <v>88</v>
      </c>
      <c r="Q14" s="223">
        <v>78</v>
      </c>
      <c r="R14" s="224">
        <f>SUM(O14:Q14)</f>
        <v>256</v>
      </c>
      <c r="S14" s="202">
        <f>J14+N14+R14</f>
        <v>3638</v>
      </c>
      <c r="T14" s="204"/>
    </row>
    <row r="15" spans="1:19" ht="24">
      <c r="A15" s="217" t="s">
        <v>97</v>
      </c>
      <c r="B15" s="194" t="s">
        <v>52</v>
      </c>
      <c r="C15" s="194" t="s">
        <v>51</v>
      </c>
      <c r="D15" s="194" t="s">
        <v>53</v>
      </c>
      <c r="E15" s="195" t="s">
        <v>55</v>
      </c>
      <c r="F15" s="194" t="s">
        <v>0</v>
      </c>
      <c r="G15" s="194" t="s">
        <v>1</v>
      </c>
      <c r="H15" s="194" t="s">
        <v>2</v>
      </c>
      <c r="I15" s="195" t="s">
        <v>57</v>
      </c>
      <c r="J15" s="218" t="s">
        <v>3</v>
      </c>
      <c r="K15" s="194" t="s">
        <v>54</v>
      </c>
      <c r="L15" s="194" t="s">
        <v>85</v>
      </c>
      <c r="M15" s="194" t="s">
        <v>49</v>
      </c>
      <c r="N15" s="195" t="s">
        <v>56</v>
      </c>
      <c r="O15" s="220" t="s">
        <v>58</v>
      </c>
      <c r="P15" s="220" t="s">
        <v>59</v>
      </c>
      <c r="Q15" s="220" t="s">
        <v>60</v>
      </c>
      <c r="R15" s="197" t="s">
        <v>61</v>
      </c>
      <c r="S15" s="218" t="s">
        <v>4</v>
      </c>
    </row>
    <row r="16" spans="1:19" ht="12.75">
      <c r="A16" s="226" t="s">
        <v>116</v>
      </c>
      <c r="B16" s="227">
        <v>62</v>
      </c>
      <c r="C16" s="227">
        <v>39</v>
      </c>
      <c r="D16" s="228">
        <v>27</v>
      </c>
      <c r="E16" s="229">
        <f aca="true" t="shared" si="0" ref="E16:E21">SUM(B16:D16)</f>
        <v>128</v>
      </c>
      <c r="F16" s="227">
        <v>32</v>
      </c>
      <c r="G16" s="227">
        <v>12</v>
      </c>
      <c r="H16" s="227">
        <v>31</v>
      </c>
      <c r="I16" s="229">
        <f aca="true" t="shared" si="1" ref="I16:I21">SUM(F16:H16)</f>
        <v>75</v>
      </c>
      <c r="J16" s="230">
        <f aca="true" t="shared" si="2" ref="J16:J21">E16+I16</f>
        <v>203</v>
      </c>
      <c r="K16" s="227">
        <v>18</v>
      </c>
      <c r="L16" s="227">
        <v>53</v>
      </c>
      <c r="M16" s="227">
        <v>28</v>
      </c>
      <c r="N16" s="197">
        <f aca="true" t="shared" si="3" ref="N16:N21">SUM(K16:M16)</f>
        <v>99</v>
      </c>
      <c r="O16" s="231">
        <v>30</v>
      </c>
      <c r="P16" s="231">
        <v>14</v>
      </c>
      <c r="Q16" s="231">
        <v>15</v>
      </c>
      <c r="R16" s="232">
        <f aca="true" t="shared" si="4" ref="R16:R21">SUM(O16:Q16)</f>
        <v>59</v>
      </c>
      <c r="S16" s="233">
        <f aca="true" t="shared" si="5" ref="S16:S21">J16+N16+R16</f>
        <v>361</v>
      </c>
    </row>
    <row r="17" spans="1:19" s="238" customFormat="1" ht="15" customHeight="1">
      <c r="A17" s="234" t="s">
        <v>66</v>
      </c>
      <c r="B17" s="235">
        <v>100</v>
      </c>
      <c r="C17" s="235">
        <v>100</v>
      </c>
      <c r="D17" s="236">
        <v>99</v>
      </c>
      <c r="E17" s="229">
        <f t="shared" si="0"/>
        <v>299</v>
      </c>
      <c r="F17" s="235">
        <v>100</v>
      </c>
      <c r="G17" s="235">
        <v>100</v>
      </c>
      <c r="H17" s="235">
        <v>98</v>
      </c>
      <c r="I17" s="229">
        <f t="shared" si="1"/>
        <v>298</v>
      </c>
      <c r="J17" s="230">
        <f t="shared" si="2"/>
        <v>597</v>
      </c>
      <c r="K17" s="231">
        <v>98</v>
      </c>
      <c r="L17" s="231">
        <v>99</v>
      </c>
      <c r="M17" s="231">
        <v>100</v>
      </c>
      <c r="N17" s="197">
        <f t="shared" si="3"/>
        <v>297</v>
      </c>
      <c r="O17" s="237">
        <v>99</v>
      </c>
      <c r="P17" s="237">
        <v>99</v>
      </c>
      <c r="Q17" s="231">
        <v>98</v>
      </c>
      <c r="R17" s="232">
        <f t="shared" si="4"/>
        <v>296</v>
      </c>
      <c r="S17" s="233">
        <f t="shared" si="5"/>
        <v>1190</v>
      </c>
    </row>
    <row r="18" spans="1:20" ht="15" customHeight="1">
      <c r="A18" s="239" t="s">
        <v>28</v>
      </c>
      <c r="B18" s="240">
        <v>283</v>
      </c>
      <c r="C18" s="241">
        <v>297</v>
      </c>
      <c r="D18" s="242">
        <v>279</v>
      </c>
      <c r="E18" s="243">
        <f t="shared" si="0"/>
        <v>859</v>
      </c>
      <c r="F18" s="201">
        <v>297</v>
      </c>
      <c r="G18" s="201">
        <v>263</v>
      </c>
      <c r="H18" s="244">
        <v>324</v>
      </c>
      <c r="I18" s="243">
        <f t="shared" si="1"/>
        <v>884</v>
      </c>
      <c r="J18" s="230">
        <f t="shared" si="2"/>
        <v>1743</v>
      </c>
      <c r="K18" s="245">
        <v>295</v>
      </c>
      <c r="L18" s="245">
        <v>350</v>
      </c>
      <c r="M18" s="246">
        <v>293</v>
      </c>
      <c r="N18" s="247">
        <f t="shared" si="3"/>
        <v>938</v>
      </c>
      <c r="O18" s="237">
        <v>331</v>
      </c>
      <c r="P18" s="237">
        <v>276</v>
      </c>
      <c r="Q18" s="245">
        <v>301</v>
      </c>
      <c r="R18" s="247">
        <f t="shared" si="4"/>
        <v>908</v>
      </c>
      <c r="S18" s="233">
        <f t="shared" si="5"/>
        <v>3589</v>
      </c>
      <c r="T18" s="204"/>
    </row>
    <row r="19" spans="1:19" ht="15" customHeight="1">
      <c r="A19" s="248" t="s">
        <v>29</v>
      </c>
      <c r="B19" s="240">
        <v>2950</v>
      </c>
      <c r="C19" s="241">
        <v>2696</v>
      </c>
      <c r="D19" s="242">
        <v>2740</v>
      </c>
      <c r="E19" s="243">
        <f t="shared" si="0"/>
        <v>8386</v>
      </c>
      <c r="F19" s="201">
        <v>3347</v>
      </c>
      <c r="G19" s="201">
        <v>3040</v>
      </c>
      <c r="H19" s="244">
        <v>3317</v>
      </c>
      <c r="I19" s="243">
        <f t="shared" si="1"/>
        <v>9704</v>
      </c>
      <c r="J19" s="230">
        <f t="shared" si="2"/>
        <v>18090</v>
      </c>
      <c r="K19" s="245">
        <v>2788</v>
      </c>
      <c r="L19" s="245">
        <v>3425</v>
      </c>
      <c r="M19" s="249">
        <v>2563</v>
      </c>
      <c r="N19" s="247">
        <f t="shared" si="3"/>
        <v>8776</v>
      </c>
      <c r="O19" s="237">
        <v>3192</v>
      </c>
      <c r="P19" s="237">
        <v>2898</v>
      </c>
      <c r="Q19" s="245">
        <v>3037</v>
      </c>
      <c r="R19" s="247">
        <f t="shared" si="4"/>
        <v>9127</v>
      </c>
      <c r="S19" s="233">
        <f t="shared" si="5"/>
        <v>35993</v>
      </c>
    </row>
    <row r="20" spans="1:19" ht="15" customHeight="1">
      <c r="A20" s="239" t="s">
        <v>30</v>
      </c>
      <c r="B20" s="240">
        <v>2702</v>
      </c>
      <c r="C20" s="241">
        <v>2392</v>
      </c>
      <c r="D20" s="242">
        <v>2768</v>
      </c>
      <c r="E20" s="243">
        <f t="shared" si="0"/>
        <v>7862</v>
      </c>
      <c r="F20" s="201">
        <v>2746</v>
      </c>
      <c r="G20" s="201">
        <v>2892</v>
      </c>
      <c r="H20" s="244">
        <v>2703</v>
      </c>
      <c r="I20" s="243">
        <f t="shared" si="1"/>
        <v>8341</v>
      </c>
      <c r="J20" s="230">
        <f t="shared" si="2"/>
        <v>16203</v>
      </c>
      <c r="K20" s="245">
        <v>2814</v>
      </c>
      <c r="L20" s="245">
        <v>2744</v>
      </c>
      <c r="M20" s="249">
        <v>2518</v>
      </c>
      <c r="N20" s="247">
        <f t="shared" si="3"/>
        <v>8076</v>
      </c>
      <c r="O20" s="237">
        <v>2735</v>
      </c>
      <c r="P20" s="237">
        <v>2625</v>
      </c>
      <c r="Q20" s="245">
        <v>2554</v>
      </c>
      <c r="R20" s="247">
        <f t="shared" si="4"/>
        <v>7914</v>
      </c>
      <c r="S20" s="233">
        <f t="shared" si="5"/>
        <v>32193</v>
      </c>
    </row>
    <row r="21" spans="1:19" ht="15" customHeight="1">
      <c r="A21" s="239" t="s">
        <v>70</v>
      </c>
      <c r="B21" s="240">
        <v>3100</v>
      </c>
      <c r="C21" s="241">
        <v>2800</v>
      </c>
      <c r="D21" s="242">
        <v>3060</v>
      </c>
      <c r="E21" s="243">
        <f t="shared" si="0"/>
        <v>8960</v>
      </c>
      <c r="F21" s="201">
        <v>3000</v>
      </c>
      <c r="G21" s="201">
        <v>3086</v>
      </c>
      <c r="H21" s="244">
        <v>2941</v>
      </c>
      <c r="I21" s="243">
        <f t="shared" si="1"/>
        <v>9027</v>
      </c>
      <c r="J21" s="230">
        <f t="shared" si="2"/>
        <v>17987</v>
      </c>
      <c r="K21" s="245">
        <v>3037</v>
      </c>
      <c r="L21" s="245">
        <v>3061</v>
      </c>
      <c r="M21" s="249">
        <v>3000</v>
      </c>
      <c r="N21" s="247">
        <f t="shared" si="3"/>
        <v>9098</v>
      </c>
      <c r="O21" s="237">
        <v>3090</v>
      </c>
      <c r="P21" s="237">
        <v>2971</v>
      </c>
      <c r="Q21" s="245">
        <v>3047</v>
      </c>
      <c r="R21" s="247">
        <f t="shared" si="4"/>
        <v>9108</v>
      </c>
      <c r="S21" s="233">
        <f t="shared" si="5"/>
        <v>36193</v>
      </c>
    </row>
    <row r="22" spans="1:19" ht="15" customHeight="1">
      <c r="A22" s="239" t="s">
        <v>31</v>
      </c>
      <c r="B22" s="250">
        <f>(B20*100)/B21</f>
        <v>87.16129032258064</v>
      </c>
      <c r="C22" s="250">
        <f aca="true" t="shared" si="6" ref="C22:I22">(C20*100)/C21</f>
        <v>85.42857142857143</v>
      </c>
      <c r="D22" s="250">
        <f t="shared" si="6"/>
        <v>90.45751633986929</v>
      </c>
      <c r="E22" s="251">
        <f>(E20*100)/E21</f>
        <v>87.74553571428571</v>
      </c>
      <c r="F22" s="250">
        <f t="shared" si="6"/>
        <v>91.53333333333333</v>
      </c>
      <c r="G22" s="250">
        <f t="shared" si="6"/>
        <v>93.71354504212573</v>
      </c>
      <c r="H22" s="250">
        <f>(H20*100)/H21</f>
        <v>91.90751445086705</v>
      </c>
      <c r="I22" s="251">
        <f t="shared" si="6"/>
        <v>92.4005760496289</v>
      </c>
      <c r="J22" s="252">
        <f>(J20*100)/J21</f>
        <v>90.08172569077668</v>
      </c>
      <c r="K22" s="253">
        <f aca="true" t="shared" si="7" ref="K22:S22">(K20*100)/K21</f>
        <v>92.65722752716496</v>
      </c>
      <c r="L22" s="253">
        <f>(L20*100)/L21</f>
        <v>89.6439072198628</v>
      </c>
      <c r="M22" s="254">
        <f t="shared" si="7"/>
        <v>83.93333333333334</v>
      </c>
      <c r="N22" s="255">
        <f t="shared" si="7"/>
        <v>88.76676192569795</v>
      </c>
      <c r="O22" s="256">
        <f t="shared" si="7"/>
        <v>88.51132686084142</v>
      </c>
      <c r="P22" s="256">
        <f t="shared" si="7"/>
        <v>88.35408953214406</v>
      </c>
      <c r="Q22" s="253">
        <f t="shared" si="7"/>
        <v>83.82015096816541</v>
      </c>
      <c r="R22" s="255">
        <f t="shared" si="7"/>
        <v>86.89064558629777</v>
      </c>
      <c r="S22" s="257">
        <f t="shared" si="7"/>
        <v>88.94813914292818</v>
      </c>
    </row>
    <row r="23" spans="1:19" ht="15" customHeight="1">
      <c r="A23" s="239" t="s">
        <v>32</v>
      </c>
      <c r="B23" s="250">
        <f>B18/B17</f>
        <v>2.83</v>
      </c>
      <c r="C23" s="250">
        <f aca="true" t="shared" si="8" ref="C23:S23">C18/C17</f>
        <v>2.97</v>
      </c>
      <c r="D23" s="250">
        <f t="shared" si="8"/>
        <v>2.8181818181818183</v>
      </c>
      <c r="E23" s="251">
        <f t="shared" si="8"/>
        <v>2.8729096989966556</v>
      </c>
      <c r="F23" s="250">
        <f t="shared" si="8"/>
        <v>2.97</v>
      </c>
      <c r="G23" s="250">
        <f t="shared" si="8"/>
        <v>2.63</v>
      </c>
      <c r="H23" s="250">
        <f>H18/H17</f>
        <v>3.306122448979592</v>
      </c>
      <c r="I23" s="251">
        <f t="shared" si="8"/>
        <v>2.966442953020134</v>
      </c>
      <c r="J23" s="252">
        <f t="shared" si="8"/>
        <v>2.919597989949749</v>
      </c>
      <c r="K23" s="253">
        <f t="shared" si="8"/>
        <v>3.010204081632653</v>
      </c>
      <c r="L23" s="253">
        <f>L18/L17</f>
        <v>3.5353535353535355</v>
      </c>
      <c r="M23" s="254">
        <f t="shared" si="8"/>
        <v>2.93</v>
      </c>
      <c r="N23" s="255">
        <f t="shared" si="8"/>
        <v>3.1582491582491583</v>
      </c>
      <c r="O23" s="256">
        <f t="shared" si="8"/>
        <v>3.3434343434343434</v>
      </c>
      <c r="P23" s="256">
        <f t="shared" si="8"/>
        <v>2.787878787878788</v>
      </c>
      <c r="Q23" s="253">
        <f t="shared" si="8"/>
        <v>3.0714285714285716</v>
      </c>
      <c r="R23" s="255">
        <f t="shared" si="8"/>
        <v>3.0675675675675675</v>
      </c>
      <c r="S23" s="257">
        <f t="shared" si="8"/>
        <v>3.015966386554622</v>
      </c>
    </row>
    <row r="24" spans="1:19" ht="15" customHeight="1">
      <c r="A24" s="239" t="s">
        <v>33</v>
      </c>
      <c r="B24" s="250">
        <f>B19/B18</f>
        <v>10.424028268551236</v>
      </c>
      <c r="C24" s="250">
        <f aca="true" t="shared" si="9" ref="C24:S24">C19/C18</f>
        <v>9.077441077441078</v>
      </c>
      <c r="D24" s="250">
        <f t="shared" si="9"/>
        <v>9.82078853046595</v>
      </c>
      <c r="E24" s="251">
        <f t="shared" si="9"/>
        <v>9.762514551804424</v>
      </c>
      <c r="F24" s="250">
        <f t="shared" si="9"/>
        <v>11.26936026936027</v>
      </c>
      <c r="G24" s="250">
        <f t="shared" si="9"/>
        <v>11.55893536121673</v>
      </c>
      <c r="H24" s="250">
        <f>H19/H18</f>
        <v>10.237654320987655</v>
      </c>
      <c r="I24" s="251">
        <f t="shared" si="9"/>
        <v>10.97737556561086</v>
      </c>
      <c r="J24" s="252">
        <f t="shared" si="9"/>
        <v>10.378657487091221</v>
      </c>
      <c r="K24" s="258">
        <f t="shared" si="9"/>
        <v>9.450847457627118</v>
      </c>
      <c r="L24" s="258">
        <f>L19/L18</f>
        <v>9.785714285714286</v>
      </c>
      <c r="M24" s="258">
        <f t="shared" si="9"/>
        <v>8.747440273037542</v>
      </c>
      <c r="N24" s="255">
        <f t="shared" si="9"/>
        <v>9.356076759061834</v>
      </c>
      <c r="O24" s="258">
        <f t="shared" si="9"/>
        <v>9.643504531722055</v>
      </c>
      <c r="P24" s="258">
        <f t="shared" si="9"/>
        <v>10.5</v>
      </c>
      <c r="Q24" s="258">
        <f t="shared" si="9"/>
        <v>10.08970099667774</v>
      </c>
      <c r="R24" s="259">
        <f t="shared" si="9"/>
        <v>10.051762114537445</v>
      </c>
      <c r="S24" s="257">
        <f t="shared" si="9"/>
        <v>10.028698801894679</v>
      </c>
    </row>
    <row r="25" spans="1:19" ht="15" customHeight="1">
      <c r="A25" s="260" t="s">
        <v>94</v>
      </c>
      <c r="B25" s="194" t="s">
        <v>52</v>
      </c>
      <c r="C25" s="194" t="s">
        <v>51</v>
      </c>
      <c r="D25" s="194" t="s">
        <v>53</v>
      </c>
      <c r="E25" s="195" t="s">
        <v>55</v>
      </c>
      <c r="F25" s="194" t="s">
        <v>0</v>
      </c>
      <c r="G25" s="194" t="s">
        <v>1</v>
      </c>
      <c r="H25" s="194" t="s">
        <v>2</v>
      </c>
      <c r="I25" s="195" t="s">
        <v>57</v>
      </c>
      <c r="J25" s="218" t="s">
        <v>3</v>
      </c>
      <c r="K25" s="194" t="s">
        <v>54</v>
      </c>
      <c r="L25" s="194" t="s">
        <v>85</v>
      </c>
      <c r="M25" s="194" t="s">
        <v>49</v>
      </c>
      <c r="N25" s="195" t="s">
        <v>56</v>
      </c>
      <c r="O25" s="220" t="s">
        <v>58</v>
      </c>
      <c r="P25" s="220" t="s">
        <v>59</v>
      </c>
      <c r="Q25" s="220" t="s">
        <v>60</v>
      </c>
      <c r="R25" s="197" t="s">
        <v>61</v>
      </c>
      <c r="S25" s="218" t="s">
        <v>4</v>
      </c>
    </row>
    <row r="26" spans="1:19" s="468" customFormat="1" ht="15" customHeight="1">
      <c r="A26" s="469" t="s">
        <v>133</v>
      </c>
      <c r="B26" s="475">
        <v>126</v>
      </c>
      <c r="C26" s="475">
        <v>196</v>
      </c>
      <c r="D26" s="476">
        <v>176</v>
      </c>
      <c r="E26" s="15">
        <f aca="true" t="shared" si="10" ref="E26:E31">SUM(B26:D26)</f>
        <v>498</v>
      </c>
      <c r="F26" s="475">
        <v>131</v>
      </c>
      <c r="G26" s="475">
        <v>198</v>
      </c>
      <c r="H26" s="475">
        <v>224</v>
      </c>
      <c r="I26" s="195">
        <f aca="true" t="shared" si="11" ref="I26:I31">SUM(F26:H26)</f>
        <v>553</v>
      </c>
      <c r="J26" s="230">
        <f aca="true" t="shared" si="12" ref="J26:J31">E26+I26</f>
        <v>1051</v>
      </c>
      <c r="K26" s="227">
        <v>159</v>
      </c>
      <c r="L26" s="227">
        <v>168</v>
      </c>
      <c r="M26" s="227">
        <v>149</v>
      </c>
      <c r="N26" s="197">
        <f aca="true" t="shared" si="13" ref="N26:N31">SUM(K26:M26)</f>
        <v>476</v>
      </c>
      <c r="O26" s="231">
        <v>141</v>
      </c>
      <c r="P26" s="231">
        <v>144</v>
      </c>
      <c r="Q26" s="231">
        <v>113</v>
      </c>
      <c r="R26" s="232">
        <f aca="true" t="shared" si="14" ref="R26:R31">SUM(O26:Q26)</f>
        <v>398</v>
      </c>
      <c r="S26" s="526">
        <f aca="true" t="shared" si="15" ref="S26:S31">R26+N26+J26</f>
        <v>1925</v>
      </c>
    </row>
    <row r="27" spans="1:19" ht="15" customHeight="1">
      <c r="A27" s="234" t="s">
        <v>66</v>
      </c>
      <c r="B27" s="477">
        <v>22</v>
      </c>
      <c r="C27" s="477">
        <v>22</v>
      </c>
      <c r="D27" s="478">
        <v>22</v>
      </c>
      <c r="E27" s="15">
        <f t="shared" si="10"/>
        <v>66</v>
      </c>
      <c r="F27" s="477">
        <v>22</v>
      </c>
      <c r="G27" s="477">
        <v>22</v>
      </c>
      <c r="H27" s="477">
        <v>22</v>
      </c>
      <c r="I27" s="229">
        <f t="shared" si="11"/>
        <v>66</v>
      </c>
      <c r="J27" s="230">
        <f t="shared" si="12"/>
        <v>132</v>
      </c>
      <c r="K27" s="231">
        <v>22</v>
      </c>
      <c r="L27" s="231">
        <v>22</v>
      </c>
      <c r="M27" s="231">
        <v>22</v>
      </c>
      <c r="N27" s="197">
        <f t="shared" si="13"/>
        <v>66</v>
      </c>
      <c r="O27" s="237">
        <v>22</v>
      </c>
      <c r="P27" s="237">
        <v>22</v>
      </c>
      <c r="Q27" s="231">
        <v>22</v>
      </c>
      <c r="R27" s="232">
        <f t="shared" si="14"/>
        <v>66</v>
      </c>
      <c r="S27" s="526">
        <f t="shared" si="15"/>
        <v>264</v>
      </c>
    </row>
    <row r="28" spans="1:19" ht="15" customHeight="1">
      <c r="A28" s="239" t="s">
        <v>28</v>
      </c>
      <c r="B28" s="479">
        <v>140</v>
      </c>
      <c r="C28" s="480">
        <v>211</v>
      </c>
      <c r="D28" s="481">
        <v>206</v>
      </c>
      <c r="E28" s="482">
        <f t="shared" si="10"/>
        <v>557</v>
      </c>
      <c r="F28" s="460">
        <v>144</v>
      </c>
      <c r="G28" s="460">
        <v>220</v>
      </c>
      <c r="H28" s="483">
        <v>250</v>
      </c>
      <c r="I28" s="243">
        <f t="shared" si="11"/>
        <v>614</v>
      </c>
      <c r="J28" s="230">
        <f t="shared" si="12"/>
        <v>1171</v>
      </c>
      <c r="K28" s="245">
        <v>183</v>
      </c>
      <c r="L28" s="245">
        <v>178</v>
      </c>
      <c r="M28" s="246">
        <v>173</v>
      </c>
      <c r="N28" s="247">
        <f t="shared" si="13"/>
        <v>534</v>
      </c>
      <c r="O28" s="237">
        <v>172</v>
      </c>
      <c r="P28" s="237">
        <v>176</v>
      </c>
      <c r="Q28" s="245">
        <v>162</v>
      </c>
      <c r="R28" s="247">
        <f t="shared" si="14"/>
        <v>510</v>
      </c>
      <c r="S28" s="526">
        <f t="shared" si="15"/>
        <v>2215</v>
      </c>
    </row>
    <row r="29" spans="1:19" ht="15" customHeight="1">
      <c r="A29" s="239" t="s">
        <v>29</v>
      </c>
      <c r="B29" s="479">
        <v>443</v>
      </c>
      <c r="C29" s="480">
        <v>615</v>
      </c>
      <c r="D29" s="481">
        <v>723</v>
      </c>
      <c r="E29" s="482">
        <f t="shared" si="10"/>
        <v>1781</v>
      </c>
      <c r="F29" s="460">
        <v>513</v>
      </c>
      <c r="G29" s="460">
        <v>795</v>
      </c>
      <c r="H29" s="483">
        <v>881</v>
      </c>
      <c r="I29" s="243">
        <f t="shared" si="11"/>
        <v>2189</v>
      </c>
      <c r="J29" s="230">
        <f t="shared" si="12"/>
        <v>3970</v>
      </c>
      <c r="K29" s="245">
        <v>691</v>
      </c>
      <c r="L29" s="245">
        <v>706</v>
      </c>
      <c r="M29" s="249">
        <v>675</v>
      </c>
      <c r="N29" s="247">
        <f t="shared" si="13"/>
        <v>2072</v>
      </c>
      <c r="O29" s="237">
        <v>696</v>
      </c>
      <c r="P29" s="237">
        <v>630</v>
      </c>
      <c r="Q29" s="245">
        <v>631</v>
      </c>
      <c r="R29" s="247">
        <f t="shared" si="14"/>
        <v>1957</v>
      </c>
      <c r="S29" s="526">
        <f t="shared" si="15"/>
        <v>7999</v>
      </c>
    </row>
    <row r="30" spans="1:19" ht="15" customHeight="1">
      <c r="A30" s="239" t="s">
        <v>30</v>
      </c>
      <c r="B30" s="479">
        <v>370</v>
      </c>
      <c r="C30" s="480">
        <v>427</v>
      </c>
      <c r="D30" s="481">
        <v>508</v>
      </c>
      <c r="E30" s="482">
        <f t="shared" si="10"/>
        <v>1305</v>
      </c>
      <c r="F30" s="460">
        <v>418</v>
      </c>
      <c r="G30" s="460">
        <v>562</v>
      </c>
      <c r="H30" s="483">
        <v>585</v>
      </c>
      <c r="I30" s="243">
        <f t="shared" si="11"/>
        <v>1565</v>
      </c>
      <c r="J30" s="230">
        <f t="shared" si="12"/>
        <v>2870</v>
      </c>
      <c r="K30" s="245">
        <v>497</v>
      </c>
      <c r="L30" s="245">
        <v>510</v>
      </c>
      <c r="M30" s="249">
        <v>523</v>
      </c>
      <c r="N30" s="247">
        <f t="shared" si="13"/>
        <v>1530</v>
      </c>
      <c r="O30" s="237">
        <v>541</v>
      </c>
      <c r="P30" s="237">
        <v>460</v>
      </c>
      <c r="Q30" s="245">
        <v>471</v>
      </c>
      <c r="R30" s="247">
        <f t="shared" si="14"/>
        <v>1472</v>
      </c>
      <c r="S30" s="526">
        <f t="shared" si="15"/>
        <v>5872</v>
      </c>
    </row>
    <row r="31" spans="1:19" ht="15" customHeight="1">
      <c r="A31" s="527" t="s">
        <v>67</v>
      </c>
      <c r="B31" s="479">
        <v>682</v>
      </c>
      <c r="C31" s="480">
        <v>616</v>
      </c>
      <c r="D31" s="481">
        <v>682</v>
      </c>
      <c r="E31" s="482">
        <f t="shared" si="10"/>
        <v>1980</v>
      </c>
      <c r="F31" s="460">
        <v>660</v>
      </c>
      <c r="G31" s="460">
        <v>682</v>
      </c>
      <c r="H31" s="483">
        <v>660</v>
      </c>
      <c r="I31" s="243">
        <f t="shared" si="11"/>
        <v>2002</v>
      </c>
      <c r="J31" s="230">
        <f t="shared" si="12"/>
        <v>3982</v>
      </c>
      <c r="K31" s="245">
        <v>682</v>
      </c>
      <c r="L31" s="245">
        <v>682</v>
      </c>
      <c r="M31" s="249">
        <v>660</v>
      </c>
      <c r="N31" s="247">
        <f t="shared" si="13"/>
        <v>2024</v>
      </c>
      <c r="O31" s="237">
        <v>682</v>
      </c>
      <c r="P31" s="237">
        <v>660</v>
      </c>
      <c r="Q31" s="245">
        <v>682</v>
      </c>
      <c r="R31" s="247">
        <f t="shared" si="14"/>
        <v>2024</v>
      </c>
      <c r="S31" s="526">
        <f t="shared" si="15"/>
        <v>8030</v>
      </c>
    </row>
    <row r="32" spans="1:19" ht="15" customHeight="1">
      <c r="A32" s="239" t="s">
        <v>31</v>
      </c>
      <c r="B32" s="250">
        <f aca="true" t="shared" si="16" ref="B32:J32">(B30*100)/B31</f>
        <v>54.252199413489734</v>
      </c>
      <c r="C32" s="250">
        <f t="shared" si="16"/>
        <v>69.31818181818181</v>
      </c>
      <c r="D32" s="250">
        <f t="shared" si="16"/>
        <v>74.48680351906158</v>
      </c>
      <c r="E32" s="251">
        <f t="shared" si="16"/>
        <v>65.9090909090909</v>
      </c>
      <c r="F32" s="250">
        <f t="shared" si="16"/>
        <v>63.333333333333336</v>
      </c>
      <c r="G32" s="250">
        <f t="shared" si="16"/>
        <v>82.40469208211144</v>
      </c>
      <c r="H32" s="250">
        <f t="shared" si="16"/>
        <v>88.63636363636364</v>
      </c>
      <c r="I32" s="251">
        <f t="shared" si="16"/>
        <v>78.17182817182817</v>
      </c>
      <c r="J32" s="252">
        <f t="shared" si="16"/>
        <v>72.07433450527373</v>
      </c>
      <c r="K32" s="253">
        <f aca="true" t="shared" si="17" ref="K32:S32">(K30*100)/K31</f>
        <v>72.87390029325513</v>
      </c>
      <c r="L32" s="253">
        <f t="shared" si="17"/>
        <v>74.7800586510264</v>
      </c>
      <c r="M32" s="254">
        <f t="shared" si="17"/>
        <v>79.24242424242425</v>
      </c>
      <c r="N32" s="255">
        <f t="shared" si="17"/>
        <v>75.59288537549408</v>
      </c>
      <c r="O32" s="256">
        <f t="shared" si="17"/>
        <v>79.32551319648094</v>
      </c>
      <c r="P32" s="256">
        <f t="shared" si="17"/>
        <v>69.6969696969697</v>
      </c>
      <c r="Q32" s="253">
        <f t="shared" si="17"/>
        <v>69.06158357771261</v>
      </c>
      <c r="R32" s="255">
        <f t="shared" si="17"/>
        <v>72.72727272727273</v>
      </c>
      <c r="S32" s="257">
        <f t="shared" si="17"/>
        <v>73.12577833125778</v>
      </c>
    </row>
    <row r="33" spans="1:19" ht="15" customHeight="1">
      <c r="A33" s="239" t="s">
        <v>32</v>
      </c>
      <c r="B33" s="250">
        <f>B28/B27</f>
        <v>6.363636363636363</v>
      </c>
      <c r="C33" s="250">
        <f aca="true" t="shared" si="18" ref="C33:S34">C28/C27</f>
        <v>9.590909090909092</v>
      </c>
      <c r="D33" s="250">
        <f t="shared" si="18"/>
        <v>9.363636363636363</v>
      </c>
      <c r="E33" s="251">
        <f t="shared" si="18"/>
        <v>8.43939393939394</v>
      </c>
      <c r="F33" s="250">
        <f t="shared" si="18"/>
        <v>6.545454545454546</v>
      </c>
      <c r="G33" s="250">
        <f t="shared" si="18"/>
        <v>10</v>
      </c>
      <c r="H33" s="250">
        <f>H28/H27</f>
        <v>11.363636363636363</v>
      </c>
      <c r="I33" s="251">
        <f t="shared" si="18"/>
        <v>9.303030303030303</v>
      </c>
      <c r="J33" s="252">
        <f>J28/J26</f>
        <v>1.1141769743101808</v>
      </c>
      <c r="K33" s="253">
        <f t="shared" si="18"/>
        <v>8.318181818181818</v>
      </c>
      <c r="L33" s="253">
        <f t="shared" si="18"/>
        <v>8.090909090909092</v>
      </c>
      <c r="M33" s="254">
        <f t="shared" si="18"/>
        <v>7.863636363636363</v>
      </c>
      <c r="N33" s="255">
        <f t="shared" si="18"/>
        <v>8.090909090909092</v>
      </c>
      <c r="O33" s="256">
        <f t="shared" si="18"/>
        <v>7.818181818181818</v>
      </c>
      <c r="P33" s="256">
        <f t="shared" si="18"/>
        <v>8</v>
      </c>
      <c r="Q33" s="253">
        <f t="shared" si="18"/>
        <v>7.363636363636363</v>
      </c>
      <c r="R33" s="255">
        <f t="shared" si="18"/>
        <v>7.7272727272727275</v>
      </c>
      <c r="S33" s="257">
        <f t="shared" si="18"/>
        <v>8.390151515151516</v>
      </c>
    </row>
    <row r="34" spans="1:19" ht="15" customHeight="1">
      <c r="A34" s="239" t="s">
        <v>33</v>
      </c>
      <c r="B34" s="250">
        <f>B29/B28</f>
        <v>3.164285714285714</v>
      </c>
      <c r="C34" s="250">
        <f aca="true" t="shared" si="19" ref="C34:K34">C29/C28</f>
        <v>2.914691943127962</v>
      </c>
      <c r="D34" s="250">
        <f t="shared" si="19"/>
        <v>3.5097087378640777</v>
      </c>
      <c r="E34" s="251">
        <f t="shared" si="19"/>
        <v>3.1974865350089767</v>
      </c>
      <c r="F34" s="250">
        <f t="shared" si="19"/>
        <v>3.5625</v>
      </c>
      <c r="G34" s="250">
        <f t="shared" si="19"/>
        <v>3.6136363636363638</v>
      </c>
      <c r="H34" s="250">
        <f>H29/H28</f>
        <v>3.524</v>
      </c>
      <c r="I34" s="251">
        <f t="shared" si="19"/>
        <v>3.5651465798045603</v>
      </c>
      <c r="J34" s="252">
        <f t="shared" si="19"/>
        <v>3.390264730999146</v>
      </c>
      <c r="K34" s="258">
        <f t="shared" si="19"/>
        <v>3.7759562841530054</v>
      </c>
      <c r="L34" s="258">
        <f t="shared" si="18"/>
        <v>3.966292134831461</v>
      </c>
      <c r="M34" s="258">
        <f t="shared" si="18"/>
        <v>3.901734104046243</v>
      </c>
      <c r="N34" s="255">
        <f t="shared" si="18"/>
        <v>3.8801498127340825</v>
      </c>
      <c r="O34" s="258">
        <f t="shared" si="18"/>
        <v>4.046511627906977</v>
      </c>
      <c r="P34" s="258">
        <f t="shared" si="18"/>
        <v>3.5795454545454546</v>
      </c>
      <c r="Q34" s="258">
        <f t="shared" si="18"/>
        <v>3.8950617283950617</v>
      </c>
      <c r="R34" s="259">
        <f t="shared" si="18"/>
        <v>3.8372549019607844</v>
      </c>
      <c r="S34" s="257">
        <f t="shared" si="18"/>
        <v>3.6112866817155758</v>
      </c>
    </row>
    <row r="35" spans="1:19" ht="24">
      <c r="A35" s="261" t="s">
        <v>34</v>
      </c>
      <c r="B35" s="194" t="s">
        <v>52</v>
      </c>
      <c r="C35" s="194" t="s">
        <v>51</v>
      </c>
      <c r="D35" s="194" t="s">
        <v>53</v>
      </c>
      <c r="E35" s="195" t="s">
        <v>55</v>
      </c>
      <c r="F35" s="194" t="s">
        <v>0</v>
      </c>
      <c r="G35" s="194" t="s">
        <v>1</v>
      </c>
      <c r="H35" s="194" t="s">
        <v>2</v>
      </c>
      <c r="I35" s="195" t="s">
        <v>57</v>
      </c>
      <c r="J35" s="218" t="s">
        <v>3</v>
      </c>
      <c r="K35" s="194" t="s">
        <v>54</v>
      </c>
      <c r="L35" s="194" t="s">
        <v>85</v>
      </c>
      <c r="M35" s="194" t="s">
        <v>49</v>
      </c>
      <c r="N35" s="195" t="s">
        <v>56</v>
      </c>
      <c r="O35" s="220" t="s">
        <v>58</v>
      </c>
      <c r="P35" s="220" t="s">
        <v>59</v>
      </c>
      <c r="Q35" s="220" t="s">
        <v>60</v>
      </c>
      <c r="R35" s="197" t="s">
        <v>61</v>
      </c>
      <c r="S35" s="218" t="s">
        <v>4</v>
      </c>
    </row>
    <row r="36" spans="1:19" ht="12.75">
      <c r="A36" s="225" t="s">
        <v>35</v>
      </c>
      <c r="B36" s="475">
        <v>1607</v>
      </c>
      <c r="C36" s="475">
        <v>1729</v>
      </c>
      <c r="D36" s="476">
        <v>1562</v>
      </c>
      <c r="E36" s="472">
        <f>SUM(B36:D36)</f>
        <v>4898</v>
      </c>
      <c r="F36" s="475">
        <v>1601</v>
      </c>
      <c r="G36" s="475">
        <v>1700</v>
      </c>
      <c r="H36" s="475">
        <v>1758</v>
      </c>
      <c r="I36" s="472">
        <f>SUM(F36:H36)</f>
        <v>5059</v>
      </c>
      <c r="J36" s="487">
        <f>E36+I36</f>
        <v>9957</v>
      </c>
      <c r="K36" s="475">
        <v>1940</v>
      </c>
      <c r="L36" s="475">
        <v>2100</v>
      </c>
      <c r="M36" s="475">
        <v>2232</v>
      </c>
      <c r="N36" s="499">
        <f>SUM(K36:M36)</f>
        <v>6272</v>
      </c>
      <c r="O36" s="500">
        <v>2212</v>
      </c>
      <c r="P36" s="500">
        <v>2064</v>
      </c>
      <c r="Q36" s="231">
        <v>1326</v>
      </c>
      <c r="R36" s="262">
        <f>SUM(O36:Q36)</f>
        <v>5602</v>
      </c>
      <c r="S36" s="202">
        <f>J36+N36+R36</f>
        <v>21831</v>
      </c>
    </row>
    <row r="37" spans="1:19" ht="15" customHeight="1">
      <c r="A37" s="225" t="s">
        <v>36</v>
      </c>
      <c r="B37" s="12">
        <v>835</v>
      </c>
      <c r="C37" s="465">
        <v>833</v>
      </c>
      <c r="D37" s="501">
        <v>944</v>
      </c>
      <c r="E37" s="472">
        <f>SUM(B37:D37)</f>
        <v>2612</v>
      </c>
      <c r="F37" s="460">
        <v>574</v>
      </c>
      <c r="G37" s="460">
        <v>912</v>
      </c>
      <c r="H37" s="473">
        <v>697</v>
      </c>
      <c r="I37" s="472">
        <f>SUM(F37:H37)</f>
        <v>2183</v>
      </c>
      <c r="J37" s="487">
        <f>E37+I37</f>
        <v>4795</v>
      </c>
      <c r="K37" s="12">
        <v>1044</v>
      </c>
      <c r="L37" s="12">
        <v>771</v>
      </c>
      <c r="M37" s="12">
        <v>1056</v>
      </c>
      <c r="N37" s="499">
        <f>SUM(K37:M37)</f>
        <v>2871</v>
      </c>
      <c r="O37" s="460">
        <v>1150</v>
      </c>
      <c r="P37" s="201">
        <v>1080</v>
      </c>
      <c r="Q37" s="222">
        <v>1464</v>
      </c>
      <c r="R37" s="262">
        <f>SUM(O37:Q37)</f>
        <v>3694</v>
      </c>
      <c r="S37" s="202">
        <f>J37+N37+R37</f>
        <v>11360</v>
      </c>
    </row>
    <row r="38" spans="1:19" ht="15" customHeight="1">
      <c r="A38" s="264" t="s">
        <v>110</v>
      </c>
      <c r="B38" s="12">
        <v>30</v>
      </c>
      <c r="C38" s="465">
        <v>28</v>
      </c>
      <c r="D38" s="501">
        <v>33</v>
      </c>
      <c r="E38" s="472">
        <f>SUM(B38:D38)</f>
        <v>91</v>
      </c>
      <c r="F38" s="460">
        <v>53</v>
      </c>
      <c r="G38" s="460">
        <v>75</v>
      </c>
      <c r="H38" s="473">
        <v>66</v>
      </c>
      <c r="I38" s="472">
        <f>SUM(F38:H38)</f>
        <v>194</v>
      </c>
      <c r="J38" s="487">
        <f>E38+I38</f>
        <v>285</v>
      </c>
      <c r="K38" s="12">
        <v>41</v>
      </c>
      <c r="L38" s="12">
        <v>63</v>
      </c>
      <c r="M38" s="12">
        <v>55</v>
      </c>
      <c r="N38" s="499">
        <f>SUM(K38:M38)</f>
        <v>159</v>
      </c>
      <c r="O38" s="460">
        <v>63</v>
      </c>
      <c r="P38" s="92">
        <v>63</v>
      </c>
      <c r="Q38" s="222">
        <v>54</v>
      </c>
      <c r="R38" s="262">
        <f>SUM(O38:Q38)</f>
        <v>180</v>
      </c>
      <c r="S38" s="202">
        <f>J38+N38+R38</f>
        <v>624</v>
      </c>
    </row>
    <row r="39" spans="1:19" ht="24">
      <c r="A39" s="265" t="s">
        <v>37</v>
      </c>
      <c r="B39" s="11" t="s">
        <v>52</v>
      </c>
      <c r="C39" s="11" t="s">
        <v>51</v>
      </c>
      <c r="D39" s="11" t="s">
        <v>53</v>
      </c>
      <c r="E39" s="14" t="s">
        <v>55</v>
      </c>
      <c r="F39" s="11" t="s">
        <v>0</v>
      </c>
      <c r="G39" s="11" t="s">
        <v>1</v>
      </c>
      <c r="H39" s="11" t="s">
        <v>2</v>
      </c>
      <c r="I39" s="14" t="s">
        <v>57</v>
      </c>
      <c r="J39" s="130" t="s">
        <v>3</v>
      </c>
      <c r="K39" s="11" t="s">
        <v>54</v>
      </c>
      <c r="L39" s="11" t="s">
        <v>85</v>
      </c>
      <c r="M39" s="11" t="s">
        <v>49</v>
      </c>
      <c r="N39" s="14" t="s">
        <v>56</v>
      </c>
      <c r="O39" s="129" t="s">
        <v>58</v>
      </c>
      <c r="P39" s="266" t="s">
        <v>59</v>
      </c>
      <c r="Q39" s="266" t="s">
        <v>60</v>
      </c>
      <c r="R39" s="197" t="s">
        <v>61</v>
      </c>
      <c r="S39" s="198" t="s">
        <v>4</v>
      </c>
    </row>
    <row r="40" spans="1:19" ht="15" customHeight="1">
      <c r="A40" s="199" t="s">
        <v>112</v>
      </c>
      <c r="B40" s="502">
        <v>118</v>
      </c>
      <c r="C40" s="486">
        <v>132</v>
      </c>
      <c r="D40" s="503">
        <v>133</v>
      </c>
      <c r="E40" s="472">
        <f aca="true" t="shared" si="20" ref="E40:E45">SUM(B40:D40)</f>
        <v>383</v>
      </c>
      <c r="F40" s="460">
        <v>142</v>
      </c>
      <c r="G40" s="460">
        <v>141</v>
      </c>
      <c r="H40" s="502">
        <v>128</v>
      </c>
      <c r="I40" s="472">
        <f aca="true" t="shared" si="21" ref="I40:I45">SUM(F40:H40)</f>
        <v>411</v>
      </c>
      <c r="J40" s="504">
        <f>+E40+I40</f>
        <v>794</v>
      </c>
      <c r="K40" s="486">
        <v>131</v>
      </c>
      <c r="L40" s="486">
        <v>164</v>
      </c>
      <c r="M40" s="486">
        <v>154</v>
      </c>
      <c r="N40" s="14">
        <f aca="true" t="shared" si="22" ref="N40:N45">SUM(K40:M40)</f>
        <v>449</v>
      </c>
      <c r="O40" s="461">
        <v>164</v>
      </c>
      <c r="P40" s="267">
        <v>155</v>
      </c>
      <c r="Q40" s="12">
        <v>144</v>
      </c>
      <c r="R40" s="192">
        <f aca="true" t="shared" si="23" ref="R40:R45">SUM(O40:Q40)</f>
        <v>463</v>
      </c>
      <c r="S40" s="202">
        <f aca="true" t="shared" si="24" ref="S40:S45">J40+N40+R40</f>
        <v>1706</v>
      </c>
    </row>
    <row r="41" spans="1:19" ht="15" customHeight="1">
      <c r="A41" s="268" t="s">
        <v>111</v>
      </c>
      <c r="B41" s="505">
        <v>102</v>
      </c>
      <c r="C41" s="486">
        <v>111</v>
      </c>
      <c r="D41" s="506">
        <v>172</v>
      </c>
      <c r="E41" s="498">
        <f t="shared" si="20"/>
        <v>385</v>
      </c>
      <c r="F41" s="460">
        <v>146</v>
      </c>
      <c r="G41" s="460">
        <v>142</v>
      </c>
      <c r="H41" s="505">
        <v>97</v>
      </c>
      <c r="I41" s="472">
        <f t="shared" si="21"/>
        <v>385</v>
      </c>
      <c r="J41" s="504">
        <f>+E41+I41</f>
        <v>770</v>
      </c>
      <c r="K41" s="505">
        <v>121</v>
      </c>
      <c r="L41" s="505">
        <v>145</v>
      </c>
      <c r="M41" s="486">
        <v>110</v>
      </c>
      <c r="N41" s="507">
        <f t="shared" si="22"/>
        <v>376</v>
      </c>
      <c r="O41" s="462">
        <v>151</v>
      </c>
      <c r="P41" s="267">
        <v>128</v>
      </c>
      <c r="Q41" s="464">
        <v>99</v>
      </c>
      <c r="R41" s="262">
        <f t="shared" si="23"/>
        <v>378</v>
      </c>
      <c r="S41" s="202">
        <f t="shared" si="24"/>
        <v>1524</v>
      </c>
    </row>
    <row r="42" spans="1:19" ht="15" customHeight="1">
      <c r="A42" s="199" t="s">
        <v>38</v>
      </c>
      <c r="B42" s="486">
        <v>2892</v>
      </c>
      <c r="C42" s="486">
        <v>2766</v>
      </c>
      <c r="D42" s="486">
        <v>2811</v>
      </c>
      <c r="E42" s="472">
        <f t="shared" si="20"/>
        <v>8469</v>
      </c>
      <c r="F42" s="460">
        <v>2653</v>
      </c>
      <c r="G42" s="460">
        <v>2763</v>
      </c>
      <c r="H42" s="486">
        <v>2812</v>
      </c>
      <c r="I42" s="472">
        <f t="shared" si="21"/>
        <v>8228</v>
      </c>
      <c r="J42" s="487">
        <f>E42+I42</f>
        <v>16697</v>
      </c>
      <c r="K42" s="486">
        <v>2842</v>
      </c>
      <c r="L42" s="486">
        <v>2891</v>
      </c>
      <c r="M42" s="486">
        <v>2850</v>
      </c>
      <c r="N42" s="472">
        <f t="shared" si="22"/>
        <v>8583</v>
      </c>
      <c r="O42" s="460">
        <v>2929</v>
      </c>
      <c r="P42" s="460">
        <v>2698</v>
      </c>
      <c r="Q42" s="465">
        <v>2570</v>
      </c>
      <c r="R42" s="200">
        <f t="shared" si="23"/>
        <v>8197</v>
      </c>
      <c r="S42" s="202">
        <f t="shared" si="24"/>
        <v>33477</v>
      </c>
    </row>
    <row r="43" spans="1:19" ht="15" customHeight="1">
      <c r="A43" s="269" t="s">
        <v>39</v>
      </c>
      <c r="B43" s="486">
        <v>2174</v>
      </c>
      <c r="C43" s="486">
        <v>2242</v>
      </c>
      <c r="D43" s="486">
        <v>2139</v>
      </c>
      <c r="E43" s="472">
        <f t="shared" si="20"/>
        <v>6555</v>
      </c>
      <c r="F43" s="460">
        <v>2124</v>
      </c>
      <c r="G43" s="460">
        <v>2218</v>
      </c>
      <c r="H43" s="463">
        <v>1921</v>
      </c>
      <c r="I43" s="472">
        <f t="shared" si="21"/>
        <v>6263</v>
      </c>
      <c r="J43" s="487">
        <f>E43+I43</f>
        <v>12818</v>
      </c>
      <c r="K43" s="505">
        <v>2108</v>
      </c>
      <c r="L43" s="463">
        <v>2193</v>
      </c>
      <c r="M43" s="508">
        <v>2204</v>
      </c>
      <c r="N43" s="16">
        <f t="shared" si="22"/>
        <v>6505</v>
      </c>
      <c r="O43" s="463">
        <v>2493</v>
      </c>
      <c r="P43" s="270">
        <v>2103</v>
      </c>
      <c r="Q43" s="17">
        <v>1633</v>
      </c>
      <c r="R43" s="200">
        <f t="shared" si="23"/>
        <v>6229</v>
      </c>
      <c r="S43" s="202">
        <f t="shared" si="24"/>
        <v>25552</v>
      </c>
    </row>
    <row r="44" spans="1:19" ht="15" customHeight="1">
      <c r="A44" s="269" t="s">
        <v>99</v>
      </c>
      <c r="B44" s="486">
        <v>98</v>
      </c>
      <c r="C44" s="486">
        <v>91</v>
      </c>
      <c r="D44" s="486">
        <v>147</v>
      </c>
      <c r="E44" s="472">
        <f t="shared" si="20"/>
        <v>336</v>
      </c>
      <c r="F44" s="460">
        <v>125</v>
      </c>
      <c r="G44" s="460">
        <v>168</v>
      </c>
      <c r="H44" s="463">
        <v>87</v>
      </c>
      <c r="I44" s="472">
        <f t="shared" si="21"/>
        <v>380</v>
      </c>
      <c r="J44" s="487">
        <f>E44+I44</f>
        <v>716</v>
      </c>
      <c r="K44" s="463">
        <v>109</v>
      </c>
      <c r="L44" s="463">
        <v>119</v>
      </c>
      <c r="M44" s="508">
        <v>114</v>
      </c>
      <c r="N44" s="16">
        <f t="shared" si="22"/>
        <v>342</v>
      </c>
      <c r="O44" s="463">
        <v>80</v>
      </c>
      <c r="P44" s="270">
        <v>50</v>
      </c>
      <c r="Q44" s="17">
        <v>83</v>
      </c>
      <c r="R44" s="200">
        <f t="shared" si="23"/>
        <v>213</v>
      </c>
      <c r="S44" s="202">
        <f t="shared" si="24"/>
        <v>1271</v>
      </c>
    </row>
    <row r="45" spans="1:19" ht="15" customHeight="1">
      <c r="A45" s="211" t="s">
        <v>40</v>
      </c>
      <c r="B45" s="486">
        <v>512</v>
      </c>
      <c r="C45" s="486">
        <v>372</v>
      </c>
      <c r="D45" s="486">
        <v>278</v>
      </c>
      <c r="E45" s="472">
        <f t="shared" si="20"/>
        <v>1162</v>
      </c>
      <c r="F45" s="460">
        <v>424</v>
      </c>
      <c r="G45" s="460">
        <v>645</v>
      </c>
      <c r="H45" s="486">
        <v>854</v>
      </c>
      <c r="I45" s="472">
        <f t="shared" si="21"/>
        <v>1923</v>
      </c>
      <c r="J45" s="487">
        <f>E45+I45</f>
        <v>3085</v>
      </c>
      <c r="K45" s="486">
        <v>598</v>
      </c>
      <c r="L45" s="486">
        <v>499</v>
      </c>
      <c r="M45" s="473">
        <v>326</v>
      </c>
      <c r="N45" s="472">
        <f t="shared" si="22"/>
        <v>1423</v>
      </c>
      <c r="O45" s="460">
        <v>507</v>
      </c>
      <c r="P45" s="460">
        <v>643</v>
      </c>
      <c r="Q45" s="465">
        <v>205</v>
      </c>
      <c r="R45" s="200">
        <f t="shared" si="23"/>
        <v>1355</v>
      </c>
      <c r="S45" s="202">
        <f t="shared" si="24"/>
        <v>5863</v>
      </c>
    </row>
    <row r="46" spans="1:19" ht="24">
      <c r="A46" s="211" t="s">
        <v>41</v>
      </c>
      <c r="B46" s="11" t="s">
        <v>52</v>
      </c>
      <c r="C46" s="11" t="s">
        <v>51</v>
      </c>
      <c r="D46" s="11" t="s">
        <v>53</v>
      </c>
      <c r="E46" s="14" t="s">
        <v>55</v>
      </c>
      <c r="F46" s="11" t="s">
        <v>0</v>
      </c>
      <c r="G46" s="11" t="s">
        <v>1</v>
      </c>
      <c r="H46" s="11" t="s">
        <v>2</v>
      </c>
      <c r="I46" s="14" t="s">
        <v>57</v>
      </c>
      <c r="J46" s="130" t="s">
        <v>3</v>
      </c>
      <c r="K46" s="11" t="s">
        <v>54</v>
      </c>
      <c r="L46" s="11" t="s">
        <v>85</v>
      </c>
      <c r="M46" s="11" t="s">
        <v>49</v>
      </c>
      <c r="N46" s="14" t="s">
        <v>56</v>
      </c>
      <c r="O46" s="11" t="s">
        <v>58</v>
      </c>
      <c r="P46" s="194" t="s">
        <v>59</v>
      </c>
      <c r="Q46" s="194" t="s">
        <v>60</v>
      </c>
      <c r="R46" s="197" t="s">
        <v>61</v>
      </c>
      <c r="S46" s="218" t="s">
        <v>4</v>
      </c>
    </row>
    <row r="47" spans="1:19" ht="15" customHeight="1">
      <c r="A47" s="113" t="s">
        <v>138</v>
      </c>
      <c r="B47" s="460">
        <v>0</v>
      </c>
      <c r="C47" s="460">
        <v>0</v>
      </c>
      <c r="D47" s="460">
        <v>0</v>
      </c>
      <c r="E47" s="509">
        <f>SUM(B47:D47)</f>
        <v>0</v>
      </c>
      <c r="F47" s="460">
        <v>0</v>
      </c>
      <c r="G47" s="460">
        <v>0</v>
      </c>
      <c r="H47" s="460">
        <v>0</v>
      </c>
      <c r="I47" s="509">
        <f>SUM(F47:H47)</f>
        <v>0</v>
      </c>
      <c r="J47" s="510">
        <f>E47+I47</f>
        <v>0</v>
      </c>
      <c r="K47" s="460">
        <v>0</v>
      </c>
      <c r="L47" s="460">
        <v>0</v>
      </c>
      <c r="M47" s="460">
        <v>0</v>
      </c>
      <c r="N47" s="509">
        <f>SUM(K47:M47)</f>
        <v>0</v>
      </c>
      <c r="O47" s="460">
        <v>0</v>
      </c>
      <c r="P47" s="237">
        <v>0</v>
      </c>
      <c r="Q47" s="237">
        <v>0</v>
      </c>
      <c r="R47" s="263">
        <f>SUM(O47:Q47)</f>
        <v>0</v>
      </c>
      <c r="S47" s="271">
        <f>J47+N47+R47</f>
        <v>0</v>
      </c>
    </row>
    <row r="48" spans="1:19" ht="24">
      <c r="A48" s="274" t="s">
        <v>42</v>
      </c>
      <c r="B48" s="11" t="s">
        <v>52</v>
      </c>
      <c r="C48" s="11" t="s">
        <v>51</v>
      </c>
      <c r="D48" s="11" t="s">
        <v>53</v>
      </c>
      <c r="E48" s="14" t="s">
        <v>55</v>
      </c>
      <c r="F48" s="11" t="s">
        <v>0</v>
      </c>
      <c r="G48" s="11" t="s">
        <v>1</v>
      </c>
      <c r="H48" s="11" t="s">
        <v>2</v>
      </c>
      <c r="I48" s="14" t="s">
        <v>57</v>
      </c>
      <c r="J48" s="130" t="s">
        <v>3</v>
      </c>
      <c r="K48" s="11" t="s">
        <v>54</v>
      </c>
      <c r="L48" s="11" t="s">
        <v>85</v>
      </c>
      <c r="M48" s="11" t="s">
        <v>49</v>
      </c>
      <c r="N48" s="14" t="s">
        <v>56</v>
      </c>
      <c r="O48" s="11" t="s">
        <v>58</v>
      </c>
      <c r="P48" s="194" t="s">
        <v>59</v>
      </c>
      <c r="Q48" s="194" t="s">
        <v>60</v>
      </c>
      <c r="R48" s="197" t="s">
        <v>61</v>
      </c>
      <c r="S48" s="218" t="s">
        <v>4</v>
      </c>
    </row>
    <row r="49" spans="1:19" ht="15" customHeight="1">
      <c r="A49" s="199" t="s">
        <v>43</v>
      </c>
      <c r="B49" s="511">
        <v>3168</v>
      </c>
      <c r="C49" s="512">
        <v>2513</v>
      </c>
      <c r="D49" s="512">
        <v>3555</v>
      </c>
      <c r="E49" s="513">
        <f>SUM(B49:D49)</f>
        <v>9236</v>
      </c>
      <c r="F49" s="460">
        <v>4515</v>
      </c>
      <c r="G49" s="460">
        <v>5299</v>
      </c>
      <c r="H49" s="512">
        <v>4983</v>
      </c>
      <c r="I49" s="513">
        <f>SUM(F49:H49)</f>
        <v>14797</v>
      </c>
      <c r="J49" s="514">
        <f>E49+I49</f>
        <v>24033</v>
      </c>
      <c r="K49" s="512">
        <v>5325</v>
      </c>
      <c r="L49" s="512">
        <v>6037</v>
      </c>
      <c r="M49" s="512">
        <v>4580</v>
      </c>
      <c r="N49" s="513">
        <f>SUM(K49:M49)</f>
        <v>15942</v>
      </c>
      <c r="O49" s="460">
        <v>5383</v>
      </c>
      <c r="P49" s="201">
        <v>5599</v>
      </c>
      <c r="Q49" s="273">
        <v>5539</v>
      </c>
      <c r="R49" s="272">
        <f>SUM(O49:Q49)</f>
        <v>16521</v>
      </c>
      <c r="S49" s="271">
        <f>J49+N49+R49</f>
        <v>56496</v>
      </c>
    </row>
    <row r="50" spans="1:19" ht="24">
      <c r="A50" s="191" t="s">
        <v>100</v>
      </c>
      <c r="B50" s="11" t="s">
        <v>52</v>
      </c>
      <c r="C50" s="11" t="s">
        <v>51</v>
      </c>
      <c r="D50" s="11" t="s">
        <v>53</v>
      </c>
      <c r="E50" s="14" t="s">
        <v>55</v>
      </c>
      <c r="F50" s="11" t="s">
        <v>0</v>
      </c>
      <c r="G50" s="11" t="s">
        <v>1</v>
      </c>
      <c r="H50" s="11" t="s">
        <v>2</v>
      </c>
      <c r="I50" s="14" t="s">
        <v>57</v>
      </c>
      <c r="J50" s="130" t="s">
        <v>3</v>
      </c>
      <c r="K50" s="11" t="s">
        <v>54</v>
      </c>
      <c r="L50" s="11" t="s">
        <v>85</v>
      </c>
      <c r="M50" s="11" t="s">
        <v>49</v>
      </c>
      <c r="N50" s="14" t="s">
        <v>56</v>
      </c>
      <c r="O50" s="11" t="s">
        <v>58</v>
      </c>
      <c r="P50" s="194" t="s">
        <v>59</v>
      </c>
      <c r="Q50" s="194" t="s">
        <v>60</v>
      </c>
      <c r="R50" s="197" t="s">
        <v>61</v>
      </c>
      <c r="S50" s="198" t="s">
        <v>4</v>
      </c>
    </row>
    <row r="51" spans="1:21" ht="15" customHeight="1">
      <c r="A51" s="225" t="s">
        <v>44</v>
      </c>
      <c r="B51" s="12">
        <v>1</v>
      </c>
      <c r="C51" s="12">
        <v>1</v>
      </c>
      <c r="D51" s="12">
        <v>0</v>
      </c>
      <c r="E51" s="499">
        <f>SUM(B51:D51)</f>
        <v>2</v>
      </c>
      <c r="F51" s="12">
        <v>0</v>
      </c>
      <c r="G51" s="12">
        <v>1</v>
      </c>
      <c r="H51" s="12">
        <v>2</v>
      </c>
      <c r="I51" s="499">
        <f>SUM(F51:H51)</f>
        <v>3</v>
      </c>
      <c r="J51" s="515">
        <f>+E51+I51</f>
        <v>5</v>
      </c>
      <c r="K51" s="12">
        <v>0</v>
      </c>
      <c r="L51" s="12">
        <v>0</v>
      </c>
      <c r="M51" s="12">
        <v>0</v>
      </c>
      <c r="N51" s="499">
        <f>SUM(K51:M51)</f>
        <v>0</v>
      </c>
      <c r="O51" s="12">
        <v>1</v>
      </c>
      <c r="P51" s="222">
        <v>0</v>
      </c>
      <c r="Q51" s="222">
        <v>1</v>
      </c>
      <c r="R51" s="275">
        <f>SUM(O51:Q51)</f>
        <v>2</v>
      </c>
      <c r="S51" s="276">
        <f>J51+N51+R51</f>
        <v>7</v>
      </c>
      <c r="U51" s="189" t="s">
        <v>72</v>
      </c>
    </row>
    <row r="52" spans="1:19" ht="15" customHeight="1">
      <c r="A52" s="221" t="s">
        <v>45</v>
      </c>
      <c r="B52" s="12">
        <v>13</v>
      </c>
      <c r="C52" s="12">
        <v>14</v>
      </c>
      <c r="D52" s="12">
        <v>14</v>
      </c>
      <c r="E52" s="499">
        <f>SUM(B52:D52)</f>
        <v>41</v>
      </c>
      <c r="F52" s="12">
        <v>6</v>
      </c>
      <c r="G52" s="12">
        <v>6</v>
      </c>
      <c r="H52" s="12">
        <v>15</v>
      </c>
      <c r="I52" s="499">
        <f>SUM(F52:H52)</f>
        <v>27</v>
      </c>
      <c r="J52" s="515">
        <f>+E52+I52</f>
        <v>68</v>
      </c>
      <c r="K52" s="17">
        <v>10</v>
      </c>
      <c r="L52" s="17">
        <v>10</v>
      </c>
      <c r="M52" s="12">
        <v>7</v>
      </c>
      <c r="N52" s="499">
        <f>SUM(K52:M52)</f>
        <v>27</v>
      </c>
      <c r="O52" s="12">
        <v>7</v>
      </c>
      <c r="P52" s="222">
        <v>9</v>
      </c>
      <c r="Q52" s="222">
        <v>6</v>
      </c>
      <c r="R52" s="275">
        <f>SUM(O52:Q52)</f>
        <v>22</v>
      </c>
      <c r="S52" s="276">
        <f>J52+N52+R52</f>
        <v>117</v>
      </c>
    </row>
    <row r="53" spans="1:19" ht="15" customHeight="1">
      <c r="A53" s="225" t="s">
        <v>46</v>
      </c>
      <c r="B53" s="516">
        <f aca="true" t="shared" si="25" ref="B53:S53">(B52+B51)*100/B18</f>
        <v>4.946996466431095</v>
      </c>
      <c r="C53" s="516">
        <f t="shared" si="25"/>
        <v>5.05050505050505</v>
      </c>
      <c r="D53" s="516">
        <f t="shared" si="25"/>
        <v>5.017921146953405</v>
      </c>
      <c r="E53" s="517">
        <f t="shared" si="25"/>
        <v>5.005820721769499</v>
      </c>
      <c r="F53" s="516">
        <f t="shared" si="25"/>
        <v>2.0202020202020203</v>
      </c>
      <c r="G53" s="516">
        <f t="shared" si="25"/>
        <v>2.661596958174905</v>
      </c>
      <c r="H53" s="516">
        <f t="shared" si="25"/>
        <v>5.246913580246914</v>
      </c>
      <c r="I53" s="517">
        <f t="shared" si="25"/>
        <v>3.3936651583710407</v>
      </c>
      <c r="J53" s="518">
        <f t="shared" si="25"/>
        <v>4.188181296615031</v>
      </c>
      <c r="K53" s="516">
        <f t="shared" si="25"/>
        <v>3.389830508474576</v>
      </c>
      <c r="L53" s="516">
        <f t="shared" si="25"/>
        <v>2.857142857142857</v>
      </c>
      <c r="M53" s="516">
        <f t="shared" si="25"/>
        <v>2.3890784982935154</v>
      </c>
      <c r="N53" s="517">
        <f t="shared" si="25"/>
        <v>2.878464818763326</v>
      </c>
      <c r="O53" s="516">
        <f t="shared" si="25"/>
        <v>2.416918429003021</v>
      </c>
      <c r="P53" s="277">
        <f t="shared" si="25"/>
        <v>3.260869565217391</v>
      </c>
      <c r="Q53" s="277">
        <f t="shared" si="25"/>
        <v>2.3255813953488373</v>
      </c>
      <c r="R53" s="280">
        <f t="shared" si="25"/>
        <v>2.643171806167401</v>
      </c>
      <c r="S53" s="279">
        <f t="shared" si="25"/>
        <v>3.455001393145723</v>
      </c>
    </row>
    <row r="54" spans="1:19" ht="15" customHeight="1">
      <c r="A54" s="225" t="s">
        <v>47</v>
      </c>
      <c r="B54" s="12">
        <v>2</v>
      </c>
      <c r="C54" s="12">
        <v>3</v>
      </c>
      <c r="D54" s="12">
        <v>3</v>
      </c>
      <c r="E54" s="499">
        <f>SUM(B54:D54)</f>
        <v>8</v>
      </c>
      <c r="F54" s="12">
        <v>2</v>
      </c>
      <c r="G54" s="12">
        <v>4</v>
      </c>
      <c r="H54" s="12">
        <v>5</v>
      </c>
      <c r="I54" s="499">
        <f>SUM(F54:H54)</f>
        <v>11</v>
      </c>
      <c r="J54" s="515">
        <f>E54+I54</f>
        <v>19</v>
      </c>
      <c r="K54" s="17">
        <v>3</v>
      </c>
      <c r="L54" s="17">
        <v>1</v>
      </c>
      <c r="M54" s="12">
        <v>2</v>
      </c>
      <c r="N54" s="499">
        <f>SUM(K54:M54)</f>
        <v>6</v>
      </c>
      <c r="O54" s="12">
        <v>1</v>
      </c>
      <c r="P54" s="222">
        <v>5</v>
      </c>
      <c r="Q54" s="222">
        <v>3</v>
      </c>
      <c r="R54" s="262">
        <f>SUM(O54:Q54)</f>
        <v>9</v>
      </c>
      <c r="S54" s="276">
        <f>J54+N54+R54</f>
        <v>34</v>
      </c>
    </row>
    <row r="55" spans="1:19" ht="15" customHeight="1">
      <c r="A55" s="225" t="s">
        <v>48</v>
      </c>
      <c r="B55" s="519">
        <f aca="true" t="shared" si="26" ref="B55:S55">B54/B18*100</f>
        <v>0.7067137809187279</v>
      </c>
      <c r="C55" s="519">
        <f t="shared" si="26"/>
        <v>1.0101010101010102</v>
      </c>
      <c r="D55" s="519">
        <f t="shared" si="26"/>
        <v>1.0752688172043012</v>
      </c>
      <c r="E55" s="517">
        <f t="shared" si="26"/>
        <v>0.9313154831199069</v>
      </c>
      <c r="F55" s="519">
        <f t="shared" si="26"/>
        <v>0.6734006734006733</v>
      </c>
      <c r="G55" s="519">
        <f t="shared" si="26"/>
        <v>1.520912547528517</v>
      </c>
      <c r="H55" s="519">
        <f t="shared" si="26"/>
        <v>1.5432098765432098</v>
      </c>
      <c r="I55" s="517">
        <f t="shared" si="26"/>
        <v>1.244343891402715</v>
      </c>
      <c r="J55" s="520">
        <f t="shared" si="26"/>
        <v>1.0900745840504877</v>
      </c>
      <c r="K55" s="519">
        <f t="shared" si="26"/>
        <v>1.0169491525423728</v>
      </c>
      <c r="L55" s="519">
        <f t="shared" si="26"/>
        <v>0.2857142857142857</v>
      </c>
      <c r="M55" s="519">
        <f t="shared" si="26"/>
        <v>0.6825938566552902</v>
      </c>
      <c r="N55" s="517">
        <f t="shared" si="26"/>
        <v>0.6396588486140725</v>
      </c>
      <c r="O55" s="519">
        <f t="shared" si="26"/>
        <v>0.3021148036253776</v>
      </c>
      <c r="P55" s="281">
        <f t="shared" si="26"/>
        <v>1.8115942028985508</v>
      </c>
      <c r="Q55" s="281">
        <f t="shared" si="26"/>
        <v>0.9966777408637874</v>
      </c>
      <c r="R55" s="278">
        <f t="shared" si="26"/>
        <v>0.9911894273127754</v>
      </c>
      <c r="S55" s="282">
        <f t="shared" si="26"/>
        <v>0.9473390916689886</v>
      </c>
    </row>
    <row r="56" spans="1:19" s="26" customFormat="1" ht="38.25">
      <c r="A56" s="56" t="s">
        <v>143</v>
      </c>
      <c r="B56" s="129" t="s">
        <v>52</v>
      </c>
      <c r="C56" s="129" t="s">
        <v>51</v>
      </c>
      <c r="D56" s="129" t="s">
        <v>53</v>
      </c>
      <c r="E56" s="15" t="s">
        <v>55</v>
      </c>
      <c r="F56" s="129" t="s">
        <v>62</v>
      </c>
      <c r="G56" s="129" t="s">
        <v>63</v>
      </c>
      <c r="H56" s="129" t="s">
        <v>64</v>
      </c>
      <c r="I56" s="15" t="s">
        <v>57</v>
      </c>
      <c r="J56" s="132" t="s">
        <v>3</v>
      </c>
      <c r="K56" s="129" t="s">
        <v>54</v>
      </c>
      <c r="L56" s="129" t="s">
        <v>86</v>
      </c>
      <c r="M56" s="129" t="s">
        <v>49</v>
      </c>
      <c r="N56" s="15" t="s">
        <v>56</v>
      </c>
      <c r="O56" s="129" t="s">
        <v>58</v>
      </c>
      <c r="P56" s="32" t="s">
        <v>59</v>
      </c>
      <c r="Q56" s="32" t="s">
        <v>60</v>
      </c>
      <c r="R56" s="33" t="s">
        <v>61</v>
      </c>
      <c r="S56" s="34" t="s">
        <v>4</v>
      </c>
    </row>
    <row r="57" spans="1:19" s="26" customFormat="1" ht="12.75">
      <c r="A57" s="114" t="s">
        <v>144</v>
      </c>
      <c r="B57" s="521">
        <v>17700</v>
      </c>
      <c r="C57" s="12">
        <v>18234</v>
      </c>
      <c r="D57" s="522">
        <v>19702</v>
      </c>
      <c r="E57" s="523">
        <f>SUM(B57:D57)</f>
        <v>55636</v>
      </c>
      <c r="F57" s="524">
        <v>18148</v>
      </c>
      <c r="G57" s="12">
        <v>19989</v>
      </c>
      <c r="H57" s="464">
        <v>22380</v>
      </c>
      <c r="I57" s="523">
        <f>SUM(F57:H57)</f>
        <v>60517</v>
      </c>
      <c r="J57" s="525">
        <f>+E57+I57</f>
        <v>116153</v>
      </c>
      <c r="K57" s="12">
        <v>21019</v>
      </c>
      <c r="L57" s="12">
        <v>20840</v>
      </c>
      <c r="M57" s="12">
        <v>18638</v>
      </c>
      <c r="N57" s="499">
        <f>SUM(K57:M57)</f>
        <v>60497</v>
      </c>
      <c r="O57" s="508">
        <v>20044</v>
      </c>
      <c r="P57" s="43">
        <v>18974</v>
      </c>
      <c r="Q57" s="43">
        <v>19431</v>
      </c>
      <c r="R57" s="47">
        <f>SUM(O57:Q57)</f>
        <v>58449</v>
      </c>
      <c r="S57" s="142">
        <f>J57+N57+R57</f>
        <v>235099</v>
      </c>
    </row>
  </sheetData>
  <sheetProtection/>
  <mergeCells count="2">
    <mergeCell ref="A2:S2"/>
    <mergeCell ref="A3:S3"/>
  </mergeCells>
  <printOptions horizontalCentered="1" verticalCentered="1"/>
  <pageMargins left="0" right="0" top="0.7874015748031497" bottom="1.5748031496062993" header="0" footer="0"/>
  <pageSetup fitToHeight="1" fitToWidth="1" horizontalDpi="600" verticalDpi="600" orientation="landscape" scale="49" r:id="rId2"/>
  <ignoredErrors>
    <ignoredError sqref="R53:S53 I53 E53 N53 J33" formula="1"/>
    <ignoredError sqref="G55:H55 O24 G53:H53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0"/>
  <sheetViews>
    <sheetView tabSelected="1" zoomScale="85" zoomScaleNormal="85" zoomScalePageLayoutView="0" workbookViewId="0" topLeftCell="A97">
      <selection activeCell="B108" sqref="B108"/>
    </sheetView>
  </sheetViews>
  <sheetFormatPr defaultColWidth="11.421875" defaultRowHeight="12.75"/>
  <cols>
    <col min="1" max="1" width="60.8515625" style="287" customWidth="1"/>
    <col min="2" max="2" width="9.57421875" style="287" customWidth="1"/>
    <col min="3" max="4" width="10.00390625" style="287" customWidth="1"/>
    <col min="5" max="5" width="11.421875" style="287" customWidth="1"/>
    <col min="6" max="6" width="9.8515625" style="287" customWidth="1"/>
    <col min="7" max="7" width="10.00390625" style="287" customWidth="1"/>
    <col min="8" max="8" width="9.57421875" style="287" customWidth="1"/>
    <col min="9" max="10" width="11.421875" style="287" customWidth="1"/>
    <col min="11" max="11" width="9.421875" style="287" customWidth="1"/>
    <col min="12" max="12" width="9.57421875" style="287" customWidth="1"/>
    <col min="13" max="14" width="11.421875" style="287" customWidth="1"/>
    <col min="15" max="15" width="9.7109375" style="287" customWidth="1"/>
    <col min="16" max="16" width="10.28125" style="287" customWidth="1"/>
    <col min="17" max="17" width="8.421875" style="287" customWidth="1"/>
    <col min="18" max="18" width="10.00390625" style="287" customWidth="1"/>
    <col min="19" max="19" width="13.8515625" style="287" customWidth="1"/>
    <col min="20" max="16384" width="11.421875" style="287" customWidth="1"/>
  </cols>
  <sheetData>
    <row r="1" spans="1:19" ht="12.75">
      <c r="A1" s="286"/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</row>
    <row r="2" spans="1:19" ht="12.75">
      <c r="A2" s="286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</row>
    <row r="3" spans="1:19" ht="12.75">
      <c r="A3" s="288"/>
      <c r="B3" s="289"/>
      <c r="C3" s="290"/>
      <c r="D3" s="288"/>
      <c r="E3" s="288"/>
      <c r="F3" s="288"/>
      <c r="G3" s="288"/>
      <c r="H3" s="288"/>
      <c r="I3" s="291"/>
      <c r="J3" s="288"/>
      <c r="K3" s="288"/>
      <c r="L3" s="288"/>
      <c r="M3" s="288"/>
      <c r="N3" s="288"/>
      <c r="O3" s="288"/>
      <c r="P3" s="288"/>
      <c r="Q3" s="288"/>
      <c r="R3" s="288"/>
      <c r="S3" s="288"/>
    </row>
    <row r="4" spans="1:19" ht="12.75">
      <c r="A4" s="534" t="s">
        <v>105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4"/>
      <c r="S4" s="534"/>
    </row>
    <row r="5" spans="1:19" ht="12.75">
      <c r="A5" s="535" t="s">
        <v>128</v>
      </c>
      <c r="B5" s="534"/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4"/>
      <c r="Q5" s="534"/>
      <c r="R5" s="534"/>
      <c r="S5" s="534"/>
    </row>
    <row r="6" spans="1:19" ht="12.75">
      <c r="A6" s="536"/>
      <c r="B6" s="536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  <c r="Q6" s="536"/>
      <c r="R6" s="536"/>
      <c r="S6" s="536"/>
    </row>
    <row r="7" spans="1:19" ht="12.75">
      <c r="A7" s="292"/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</row>
    <row r="8" spans="1:19" ht="18">
      <c r="A8" s="293" t="s">
        <v>68</v>
      </c>
      <c r="B8" s="293" t="s">
        <v>52</v>
      </c>
      <c r="C8" s="293" t="s">
        <v>51</v>
      </c>
      <c r="D8" s="293" t="s">
        <v>53</v>
      </c>
      <c r="E8" s="294" t="s">
        <v>55</v>
      </c>
      <c r="F8" s="293" t="s">
        <v>62</v>
      </c>
      <c r="G8" s="293" t="s">
        <v>63</v>
      </c>
      <c r="H8" s="293" t="s">
        <v>64</v>
      </c>
      <c r="I8" s="294" t="s">
        <v>57</v>
      </c>
      <c r="J8" s="295" t="s">
        <v>3</v>
      </c>
      <c r="K8" s="293" t="s">
        <v>54</v>
      </c>
      <c r="L8" s="293" t="s">
        <v>87</v>
      </c>
      <c r="M8" s="293" t="s">
        <v>49</v>
      </c>
      <c r="N8" s="294" t="s">
        <v>56</v>
      </c>
      <c r="O8" s="296" t="s">
        <v>58</v>
      </c>
      <c r="P8" s="296" t="s">
        <v>59</v>
      </c>
      <c r="Q8" s="296" t="s">
        <v>60</v>
      </c>
      <c r="R8" s="296" t="s">
        <v>61</v>
      </c>
      <c r="S8" s="297" t="s">
        <v>4</v>
      </c>
    </row>
    <row r="9" spans="1:19" ht="12.75">
      <c r="A9" s="298" t="s">
        <v>5</v>
      </c>
      <c r="B9" s="20">
        <f>'SEDE 1'!B7</f>
        <v>36</v>
      </c>
      <c r="C9" s="20">
        <f>'SEDE 1'!C7</f>
        <v>43</v>
      </c>
      <c r="D9" s="20">
        <f>'SEDE 1'!D7</f>
        <v>83</v>
      </c>
      <c r="E9" s="302">
        <f aca="true" t="shared" si="0" ref="E9:E17">SUM(B9:D9)</f>
        <v>162</v>
      </c>
      <c r="F9" s="20">
        <f>'SEDE 1'!F7</f>
        <v>102</v>
      </c>
      <c r="G9" s="20">
        <f>'SEDE 1'!G7</f>
        <v>69</v>
      </c>
      <c r="H9" s="20">
        <f>'SEDE 1'!H7</f>
        <v>66</v>
      </c>
      <c r="I9" s="302">
        <f aca="true" t="shared" si="1" ref="I9:I17">SUM(F9:H9)</f>
        <v>237</v>
      </c>
      <c r="J9" s="304">
        <f aca="true" t="shared" si="2" ref="J9:J17">+E9+I9</f>
        <v>399</v>
      </c>
      <c r="K9" s="303">
        <f>'SEDE 1'!K7</f>
        <v>109</v>
      </c>
      <c r="L9" s="303">
        <f>'SEDE 1'!L7</f>
        <v>75</v>
      </c>
      <c r="M9" s="303">
        <f>'SEDE 1'!M7</f>
        <v>90</v>
      </c>
      <c r="N9" s="302">
        <f aca="true" t="shared" si="3" ref="N9:N15">SUM(K9:M9)</f>
        <v>274</v>
      </c>
      <c r="O9" s="21">
        <v>54</v>
      </c>
      <c r="P9" s="21">
        <v>46</v>
      </c>
      <c r="Q9" s="300">
        <v>29</v>
      </c>
      <c r="R9" s="302">
        <f aca="true" t="shared" si="4" ref="R9:R15">SUM(O9:Q9)</f>
        <v>129</v>
      </c>
      <c r="S9" s="305">
        <f>J9+N9+R9</f>
        <v>802</v>
      </c>
    </row>
    <row r="10" spans="1:19" ht="12.75">
      <c r="A10" s="115" t="s">
        <v>118</v>
      </c>
      <c r="B10" s="20">
        <f>'SEDE 1'!B8</f>
        <v>0</v>
      </c>
      <c r="C10" s="20">
        <f>'SEDE 1'!C8</f>
        <v>0</v>
      </c>
      <c r="D10" s="20">
        <f>'SEDE 1'!D8</f>
        <v>1</v>
      </c>
      <c r="E10" s="302">
        <f t="shared" si="0"/>
        <v>1</v>
      </c>
      <c r="F10" s="20">
        <f>'SEDE 1'!F8</f>
        <v>0</v>
      </c>
      <c r="G10" s="20">
        <f>'SEDE 1'!G8</f>
        <v>0</v>
      </c>
      <c r="H10" s="20">
        <f>'SEDE 1'!H8</f>
        <v>0</v>
      </c>
      <c r="I10" s="302">
        <f t="shared" si="1"/>
        <v>0</v>
      </c>
      <c r="J10" s="304">
        <f t="shared" si="2"/>
        <v>1</v>
      </c>
      <c r="K10" s="303">
        <f>'SEDE 1'!K8</f>
        <v>0</v>
      </c>
      <c r="L10" s="303">
        <f>'SEDE 1'!L8</f>
        <v>0</v>
      </c>
      <c r="M10" s="303">
        <f>'SEDE 1'!M8</f>
        <v>0</v>
      </c>
      <c r="N10" s="302">
        <f t="shared" si="3"/>
        <v>0</v>
      </c>
      <c r="O10" s="21">
        <v>0</v>
      </c>
      <c r="P10" s="21">
        <v>0</v>
      </c>
      <c r="Q10" s="300">
        <v>0</v>
      </c>
      <c r="R10" s="302">
        <f t="shared" si="4"/>
        <v>0</v>
      </c>
      <c r="S10" s="305">
        <f aca="true" t="shared" si="5" ref="S10:S17">J10+N10+R10</f>
        <v>1</v>
      </c>
    </row>
    <row r="11" spans="1:19" ht="12.75">
      <c r="A11" s="298" t="s">
        <v>6</v>
      </c>
      <c r="B11" s="20">
        <f>'SEDE 1'!B9</f>
        <v>430</v>
      </c>
      <c r="C11" s="20">
        <f>'SEDE 1'!C9</f>
        <v>443</v>
      </c>
      <c r="D11" s="20">
        <f>'SEDE 1'!D9</f>
        <v>367</v>
      </c>
      <c r="E11" s="302">
        <f t="shared" si="0"/>
        <v>1240</v>
      </c>
      <c r="F11" s="20">
        <f>'SEDE 1'!F9</f>
        <v>380</v>
      </c>
      <c r="G11" s="20">
        <f>'SEDE 1'!G9</f>
        <v>392</v>
      </c>
      <c r="H11" s="20">
        <f>'SEDE 1'!H9</f>
        <v>370</v>
      </c>
      <c r="I11" s="302">
        <f t="shared" si="1"/>
        <v>1142</v>
      </c>
      <c r="J11" s="304">
        <f t="shared" si="2"/>
        <v>2382</v>
      </c>
      <c r="K11" s="303">
        <f>'SEDE 1'!K9</f>
        <v>501</v>
      </c>
      <c r="L11" s="303">
        <f>'SEDE 1'!L9</f>
        <v>545</v>
      </c>
      <c r="M11" s="303">
        <f>'SEDE 1'!M9</f>
        <v>537</v>
      </c>
      <c r="N11" s="302">
        <f t="shared" si="3"/>
        <v>1583</v>
      </c>
      <c r="O11" s="21">
        <v>579</v>
      </c>
      <c r="P11" s="21">
        <v>435</v>
      </c>
      <c r="Q11" s="300">
        <v>371</v>
      </c>
      <c r="R11" s="302">
        <f t="shared" si="4"/>
        <v>1385</v>
      </c>
      <c r="S11" s="305">
        <f t="shared" si="5"/>
        <v>5350</v>
      </c>
    </row>
    <row r="12" spans="1:19" ht="12.75">
      <c r="A12" s="298" t="s">
        <v>7</v>
      </c>
      <c r="B12" s="20">
        <f>'SEDE 1'!B10</f>
        <v>160</v>
      </c>
      <c r="C12" s="20">
        <f>'SEDE 1'!C10</f>
        <v>166</v>
      </c>
      <c r="D12" s="20">
        <f>'SEDE 1'!D10</f>
        <v>138</v>
      </c>
      <c r="E12" s="302">
        <f t="shared" si="0"/>
        <v>464</v>
      </c>
      <c r="F12" s="20">
        <f>'SEDE 1'!F10</f>
        <v>210</v>
      </c>
      <c r="G12" s="20">
        <f>'SEDE 1'!G10</f>
        <v>197</v>
      </c>
      <c r="H12" s="20">
        <f>'SEDE 1'!H10</f>
        <v>136</v>
      </c>
      <c r="I12" s="302">
        <f t="shared" si="1"/>
        <v>543</v>
      </c>
      <c r="J12" s="304">
        <f t="shared" si="2"/>
        <v>1007</v>
      </c>
      <c r="K12" s="303">
        <f>'SEDE 1'!K10</f>
        <v>144</v>
      </c>
      <c r="L12" s="303">
        <f>'SEDE 1'!L10</f>
        <v>154</v>
      </c>
      <c r="M12" s="303">
        <f>'SEDE 1'!M10</f>
        <v>159</v>
      </c>
      <c r="N12" s="302">
        <f t="shared" si="3"/>
        <v>457</v>
      </c>
      <c r="O12" s="21">
        <v>150</v>
      </c>
      <c r="P12" s="21">
        <v>142</v>
      </c>
      <c r="Q12" s="300">
        <v>66</v>
      </c>
      <c r="R12" s="302">
        <f t="shared" si="4"/>
        <v>358</v>
      </c>
      <c r="S12" s="305">
        <f t="shared" si="5"/>
        <v>1822</v>
      </c>
    </row>
    <row r="13" spans="1:19" ht="12.75">
      <c r="A13" s="298" t="s">
        <v>8</v>
      </c>
      <c r="B13" s="20">
        <f>'SEDE 1'!B11</f>
        <v>10</v>
      </c>
      <c r="C13" s="20">
        <f>'SEDE 1'!C11</f>
        <v>10</v>
      </c>
      <c r="D13" s="20">
        <f>'SEDE 1'!D11</f>
        <v>19</v>
      </c>
      <c r="E13" s="302">
        <f t="shared" si="0"/>
        <v>39</v>
      </c>
      <c r="F13" s="20">
        <f>'SEDE 1'!F11</f>
        <v>15</v>
      </c>
      <c r="G13" s="20">
        <f>'SEDE 1'!G11</f>
        <v>14</v>
      </c>
      <c r="H13" s="20">
        <f>'SEDE 1'!H11</f>
        <v>18</v>
      </c>
      <c r="I13" s="302">
        <f t="shared" si="1"/>
        <v>47</v>
      </c>
      <c r="J13" s="304">
        <f t="shared" si="2"/>
        <v>86</v>
      </c>
      <c r="K13" s="303">
        <f>'SEDE 1'!K11</f>
        <v>14</v>
      </c>
      <c r="L13" s="303">
        <f>'SEDE 1'!L11</f>
        <v>30</v>
      </c>
      <c r="M13" s="303">
        <f>'SEDE 1'!M11</f>
        <v>9</v>
      </c>
      <c r="N13" s="302">
        <f t="shared" si="3"/>
        <v>53</v>
      </c>
      <c r="O13" s="21">
        <v>14</v>
      </c>
      <c r="P13" s="21">
        <v>11</v>
      </c>
      <c r="Q13" s="300">
        <v>8</v>
      </c>
      <c r="R13" s="302">
        <f t="shared" si="4"/>
        <v>33</v>
      </c>
      <c r="S13" s="305">
        <f t="shared" si="5"/>
        <v>172</v>
      </c>
    </row>
    <row r="14" spans="1:19" ht="12.75">
      <c r="A14" s="298" t="s">
        <v>9</v>
      </c>
      <c r="B14" s="20">
        <f>'SEDE 1'!B12</f>
        <v>60</v>
      </c>
      <c r="C14" s="20">
        <f>'SEDE 1'!C12</f>
        <v>62</v>
      </c>
      <c r="D14" s="20">
        <f>'SEDE 1'!D12</f>
        <v>34</v>
      </c>
      <c r="E14" s="302">
        <f t="shared" si="0"/>
        <v>156</v>
      </c>
      <c r="F14" s="20">
        <f>'SEDE 1'!F12</f>
        <v>39</v>
      </c>
      <c r="G14" s="20">
        <f>'SEDE 1'!G12</f>
        <v>68</v>
      </c>
      <c r="H14" s="20">
        <f>'SEDE 1'!H12</f>
        <v>80</v>
      </c>
      <c r="I14" s="302">
        <f t="shared" si="1"/>
        <v>187</v>
      </c>
      <c r="J14" s="304">
        <f t="shared" si="2"/>
        <v>343</v>
      </c>
      <c r="K14" s="303">
        <f>'SEDE 1'!K12</f>
        <v>51</v>
      </c>
      <c r="L14" s="303">
        <f>'SEDE 1'!L12</f>
        <v>54</v>
      </c>
      <c r="M14" s="303">
        <f>'SEDE 1'!M12</f>
        <v>61</v>
      </c>
      <c r="N14" s="302">
        <f t="shared" si="3"/>
        <v>166</v>
      </c>
      <c r="O14" s="21">
        <v>67</v>
      </c>
      <c r="P14" s="21">
        <v>52</v>
      </c>
      <c r="Q14" s="300">
        <v>20</v>
      </c>
      <c r="R14" s="302">
        <f t="shared" si="4"/>
        <v>139</v>
      </c>
      <c r="S14" s="305">
        <f t="shared" si="5"/>
        <v>648</v>
      </c>
    </row>
    <row r="15" spans="1:19" ht="12.75">
      <c r="A15" s="298" t="s">
        <v>102</v>
      </c>
      <c r="B15" s="20">
        <f>'SEDE 1'!B13</f>
        <v>5</v>
      </c>
      <c r="C15" s="20">
        <f>'SEDE 1'!C13</f>
        <v>4</v>
      </c>
      <c r="D15" s="20">
        <f>'SEDE 1'!D13</f>
        <v>6</v>
      </c>
      <c r="E15" s="302">
        <f t="shared" si="0"/>
        <v>15</v>
      </c>
      <c r="F15" s="20">
        <f>'SEDE 1'!F13</f>
        <v>0</v>
      </c>
      <c r="G15" s="20">
        <f>'SEDE 1'!G13</f>
        <v>3</v>
      </c>
      <c r="H15" s="20">
        <f>'SEDE 1'!H13</f>
        <v>6</v>
      </c>
      <c r="I15" s="302">
        <f t="shared" si="1"/>
        <v>9</v>
      </c>
      <c r="J15" s="304">
        <f t="shared" si="2"/>
        <v>24</v>
      </c>
      <c r="K15" s="303">
        <f>'SEDE 1'!K13</f>
        <v>10</v>
      </c>
      <c r="L15" s="303">
        <f>'SEDE 1'!L13</f>
        <v>6</v>
      </c>
      <c r="M15" s="303">
        <f>'SEDE 1'!M13</f>
        <v>11</v>
      </c>
      <c r="N15" s="302">
        <f t="shared" si="3"/>
        <v>27</v>
      </c>
      <c r="O15" s="21">
        <v>6</v>
      </c>
      <c r="P15" s="21">
        <v>0</v>
      </c>
      <c r="Q15" s="300">
        <v>1</v>
      </c>
      <c r="R15" s="302">
        <f t="shared" si="4"/>
        <v>7</v>
      </c>
      <c r="S15" s="305">
        <f t="shared" si="5"/>
        <v>58</v>
      </c>
    </row>
    <row r="16" spans="1:19" ht="12.75">
      <c r="A16" s="298" t="s">
        <v>71</v>
      </c>
      <c r="B16" s="20">
        <f>'SEDE 1'!B14</f>
        <v>12</v>
      </c>
      <c r="C16" s="20">
        <f>'SEDE 1'!C14</f>
        <v>16</v>
      </c>
      <c r="D16" s="20">
        <f>'SEDE 1'!D14</f>
        <v>19</v>
      </c>
      <c r="E16" s="302">
        <f t="shared" si="0"/>
        <v>47</v>
      </c>
      <c r="F16" s="20">
        <f>'SEDE 1'!F14</f>
        <v>25</v>
      </c>
      <c r="G16" s="20">
        <f>'SEDE 1'!G14</f>
        <v>13</v>
      </c>
      <c r="H16" s="20">
        <f>'SEDE 1'!H14</f>
        <v>17</v>
      </c>
      <c r="I16" s="302">
        <f t="shared" si="1"/>
        <v>55</v>
      </c>
      <c r="J16" s="304">
        <f t="shared" si="2"/>
        <v>102</v>
      </c>
      <c r="K16" s="303">
        <f>'SEDE 1'!K14</f>
        <v>9</v>
      </c>
      <c r="L16" s="303">
        <f>'SEDE 1'!L14</f>
        <v>24</v>
      </c>
      <c r="M16" s="303">
        <f>'SEDE 1'!M14</f>
        <v>22</v>
      </c>
      <c r="N16" s="302">
        <f>SUM(K16:M16)</f>
        <v>55</v>
      </c>
      <c r="O16" s="21">
        <v>20</v>
      </c>
      <c r="P16" s="21">
        <v>30</v>
      </c>
      <c r="Q16" s="300">
        <v>4</v>
      </c>
      <c r="R16" s="302">
        <f>SUM(O16:Q16)</f>
        <v>54</v>
      </c>
      <c r="S16" s="305">
        <f t="shared" si="5"/>
        <v>211</v>
      </c>
    </row>
    <row r="17" spans="1:19" ht="12.75">
      <c r="A17" s="115" t="s">
        <v>129</v>
      </c>
      <c r="B17" s="20">
        <f>'SEDE 1'!B15</f>
        <v>1</v>
      </c>
      <c r="C17" s="20">
        <f>'SEDE 1'!C15</f>
        <v>0</v>
      </c>
      <c r="D17" s="20">
        <f>'SEDE 1'!D15</f>
        <v>0</v>
      </c>
      <c r="E17" s="302">
        <f t="shared" si="0"/>
        <v>1</v>
      </c>
      <c r="F17" s="20">
        <f>'SEDE 1'!F15</f>
        <v>0</v>
      </c>
      <c r="G17" s="20">
        <f>'SEDE 1'!G15</f>
        <v>0</v>
      </c>
      <c r="H17" s="20">
        <f>'SEDE 1'!H15</f>
        <v>0</v>
      </c>
      <c r="I17" s="302">
        <f t="shared" si="1"/>
        <v>0</v>
      </c>
      <c r="J17" s="304">
        <f t="shared" si="2"/>
        <v>1</v>
      </c>
      <c r="K17" s="303">
        <f>'SEDE 1'!K15</f>
        <v>0</v>
      </c>
      <c r="L17" s="303">
        <f>'SEDE 1'!L15</f>
        <v>0</v>
      </c>
      <c r="M17" s="303">
        <f>'SEDE 1'!M15</f>
        <v>0</v>
      </c>
      <c r="N17" s="306">
        <f>SUM(K17:M17)</f>
        <v>0</v>
      </c>
      <c r="O17" s="21">
        <v>0</v>
      </c>
      <c r="P17" s="21">
        <v>2</v>
      </c>
      <c r="Q17" s="300">
        <v>0</v>
      </c>
      <c r="R17" s="307">
        <f>SUM(O17:Q17)</f>
        <v>2</v>
      </c>
      <c r="S17" s="305">
        <f t="shared" si="5"/>
        <v>3</v>
      </c>
    </row>
    <row r="18" spans="1:19" ht="12.75">
      <c r="A18" s="308" t="s">
        <v>10</v>
      </c>
      <c r="B18" s="309">
        <f>SUM(B9:B17)</f>
        <v>714</v>
      </c>
      <c r="C18" s="309">
        <f>SUM(C9:C17)</f>
        <v>744</v>
      </c>
      <c r="D18" s="309">
        <f>SUM(D9:D17)</f>
        <v>667</v>
      </c>
      <c r="E18" s="309">
        <f>B18+C18+D18</f>
        <v>2125</v>
      </c>
      <c r="F18" s="309">
        <f aca="true" t="shared" si="6" ref="F18:M18">SUM(F9:F17)</f>
        <v>771</v>
      </c>
      <c r="G18" s="309">
        <f t="shared" si="6"/>
        <v>756</v>
      </c>
      <c r="H18" s="309">
        <f t="shared" si="6"/>
        <v>693</v>
      </c>
      <c r="I18" s="310">
        <f t="shared" si="6"/>
        <v>2220</v>
      </c>
      <c r="J18" s="310">
        <f t="shared" si="6"/>
        <v>4345</v>
      </c>
      <c r="K18" s="310">
        <f t="shared" si="6"/>
        <v>838</v>
      </c>
      <c r="L18" s="310">
        <f t="shared" si="6"/>
        <v>888</v>
      </c>
      <c r="M18" s="309">
        <f t="shared" si="6"/>
        <v>889</v>
      </c>
      <c r="N18" s="309">
        <f>SUM(K18:M18)</f>
        <v>2615</v>
      </c>
      <c r="O18" s="310">
        <f>SUM(O9:O17)</f>
        <v>890</v>
      </c>
      <c r="P18" s="310">
        <f>SUM(P9:P17)</f>
        <v>718</v>
      </c>
      <c r="Q18" s="310">
        <f>SUM(Q9:Q17)</f>
        <v>499</v>
      </c>
      <c r="R18" s="308">
        <f>SUM(O18:Q18)</f>
        <v>2107</v>
      </c>
      <c r="S18" s="308">
        <f>J18+N18+R18</f>
        <v>9067</v>
      </c>
    </row>
    <row r="19" spans="1:19" ht="24">
      <c r="A19" s="311" t="s">
        <v>80</v>
      </c>
      <c r="B19" s="293" t="s">
        <v>52</v>
      </c>
      <c r="C19" s="293" t="s">
        <v>51</v>
      </c>
      <c r="D19" s="293" t="s">
        <v>53</v>
      </c>
      <c r="E19" s="294" t="s">
        <v>55</v>
      </c>
      <c r="F19" s="293" t="s">
        <v>62</v>
      </c>
      <c r="G19" s="293" t="s">
        <v>63</v>
      </c>
      <c r="H19" s="293" t="s">
        <v>64</v>
      </c>
      <c r="I19" s="294" t="s">
        <v>57</v>
      </c>
      <c r="J19" s="295" t="s">
        <v>3</v>
      </c>
      <c r="K19" s="293" t="s">
        <v>83</v>
      </c>
      <c r="L19" s="293" t="s">
        <v>87</v>
      </c>
      <c r="M19" s="293" t="s">
        <v>49</v>
      </c>
      <c r="N19" s="312" t="s">
        <v>56</v>
      </c>
      <c r="O19" s="313" t="s">
        <v>58</v>
      </c>
      <c r="P19" s="313" t="s">
        <v>59</v>
      </c>
      <c r="Q19" s="313" t="s">
        <v>60</v>
      </c>
      <c r="R19" s="294" t="s">
        <v>61</v>
      </c>
      <c r="S19" s="314" t="s">
        <v>4</v>
      </c>
    </row>
    <row r="20" spans="1:19" ht="12.75">
      <c r="A20" s="315" t="s">
        <v>78</v>
      </c>
      <c r="B20" s="35">
        <f>'SEDE 1'!B18</f>
        <v>354</v>
      </c>
      <c r="C20" s="35">
        <f>'SEDE 1'!C18</f>
        <v>423</v>
      </c>
      <c r="D20" s="35">
        <f>'SEDE 1'!D18</f>
        <v>411</v>
      </c>
      <c r="E20" s="317">
        <f>SUM(B20:D20)</f>
        <v>1188</v>
      </c>
      <c r="F20" s="35">
        <f>'SEDE 1'!F18</f>
        <v>403</v>
      </c>
      <c r="G20" s="35">
        <f>'SEDE 1'!G18</f>
        <v>387</v>
      </c>
      <c r="H20" s="35">
        <f>'SEDE 1'!H18</f>
        <v>387</v>
      </c>
      <c r="I20" s="302">
        <f>SUM(F20:H20)</f>
        <v>1177</v>
      </c>
      <c r="J20" s="319">
        <f>+E20+I20</f>
        <v>2365</v>
      </c>
      <c r="K20" s="318">
        <v>507</v>
      </c>
      <c r="L20" s="318">
        <f>'SEDE 1'!L18</f>
        <v>492</v>
      </c>
      <c r="M20" s="318">
        <f>'SEDE 1'!M18</f>
        <v>458</v>
      </c>
      <c r="N20" s="321">
        <f>SUM(K20:M20)</f>
        <v>1457</v>
      </c>
      <c r="O20" s="318">
        <v>519</v>
      </c>
      <c r="P20" s="45">
        <v>392</v>
      </c>
      <c r="Q20" s="45">
        <v>299</v>
      </c>
      <c r="R20" s="322">
        <f>SUM(O20:Q20)</f>
        <v>1210</v>
      </c>
      <c r="S20" s="319">
        <f>J20+N20+R20</f>
        <v>5032</v>
      </c>
    </row>
    <row r="21" spans="1:19" ht="12.75">
      <c r="A21" s="298" t="s">
        <v>88</v>
      </c>
      <c r="B21" s="35">
        <f>'SEDE 1'!B19</f>
        <v>377</v>
      </c>
      <c r="C21" s="35">
        <f>'SEDE 1'!C19</f>
        <v>350</v>
      </c>
      <c r="D21" s="35">
        <f>'SEDE 1'!D19</f>
        <v>284</v>
      </c>
      <c r="E21" s="302">
        <f>SUM(B21:D21)</f>
        <v>1011</v>
      </c>
      <c r="F21" s="35">
        <f>'SEDE 1'!F19</f>
        <v>395</v>
      </c>
      <c r="G21" s="35">
        <f>'SEDE 1'!G19</f>
        <v>395</v>
      </c>
      <c r="H21" s="35">
        <f>'SEDE 1'!H19</f>
        <v>331</v>
      </c>
      <c r="I21" s="302">
        <f>SUM(F21:H21)</f>
        <v>1121</v>
      </c>
      <c r="J21" s="319">
        <f>+E21+I21</f>
        <v>2132</v>
      </c>
      <c r="K21" s="318">
        <f>'SEDE 1'!K19</f>
        <v>412</v>
      </c>
      <c r="L21" s="318">
        <f>'SEDE 1'!L19</f>
        <v>422</v>
      </c>
      <c r="M21" s="318">
        <f>'SEDE 1'!M19</f>
        <v>448</v>
      </c>
      <c r="N21" s="321">
        <f>SUM(K21:M21)</f>
        <v>1282</v>
      </c>
      <c r="O21" s="318">
        <v>395</v>
      </c>
      <c r="P21" s="45">
        <v>338</v>
      </c>
      <c r="Q21" s="45">
        <v>210</v>
      </c>
      <c r="R21" s="322">
        <f>SUM(O21:Q21)</f>
        <v>943</v>
      </c>
      <c r="S21" s="319">
        <f>J21+N21+R21</f>
        <v>4357</v>
      </c>
    </row>
    <row r="22" spans="1:20" s="26" customFormat="1" ht="12.75">
      <c r="A22" s="115" t="s">
        <v>135</v>
      </c>
      <c r="B22" s="35">
        <f>'SEDE 1'!B20</f>
        <v>2</v>
      </c>
      <c r="C22" s="35">
        <f>'SEDE 1'!C20</f>
        <v>9</v>
      </c>
      <c r="D22" s="35">
        <f>'SEDE 1'!D20</f>
        <v>5</v>
      </c>
      <c r="E22" s="23">
        <f>SUM(B22:D22)</f>
        <v>16</v>
      </c>
      <c r="F22" s="35">
        <f>'SEDE 1'!F20</f>
        <v>5</v>
      </c>
      <c r="G22" s="35">
        <f>'SEDE 1'!G20</f>
        <v>4</v>
      </c>
      <c r="H22" s="35">
        <f>'SEDE 1'!H20</f>
        <v>4</v>
      </c>
      <c r="I22" s="302">
        <f>SUM(F22:H22)</f>
        <v>13</v>
      </c>
      <c r="J22" s="319">
        <f>+E22+I22</f>
        <v>29</v>
      </c>
      <c r="K22" s="318">
        <f>'SEDE 1'!K20</f>
        <v>1</v>
      </c>
      <c r="L22" s="318">
        <f>'SEDE 1'!L20</f>
        <v>1</v>
      </c>
      <c r="M22" s="318">
        <f>'SEDE 1'!M20</f>
        <v>1</v>
      </c>
      <c r="N22" s="470">
        <f>SUM(K22:M22)</f>
        <v>3</v>
      </c>
      <c r="O22" s="318">
        <v>6</v>
      </c>
      <c r="P22" s="45">
        <v>4</v>
      </c>
      <c r="Q22" s="45">
        <v>2</v>
      </c>
      <c r="R22" s="322">
        <f>SUM(O22:Q22)</f>
        <v>12</v>
      </c>
      <c r="S22" s="319">
        <f>J22+N22+R22</f>
        <v>44</v>
      </c>
      <c r="T22" s="62"/>
    </row>
    <row r="23" spans="1:19" ht="12.75">
      <c r="A23" s="298" t="s">
        <v>89</v>
      </c>
      <c r="B23" s="35">
        <f>'SEDE 1'!B21</f>
        <v>15</v>
      </c>
      <c r="C23" s="35">
        <f>'SEDE 1'!C21</f>
        <v>20</v>
      </c>
      <c r="D23" s="35">
        <f>'SEDE 1'!D21</f>
        <v>23</v>
      </c>
      <c r="E23" s="302">
        <f>SUM(B23:D23)</f>
        <v>58</v>
      </c>
      <c r="F23" s="35">
        <f>'SEDE 1'!F21</f>
        <v>22</v>
      </c>
      <c r="G23" s="35">
        <f>'SEDE 1'!G21</f>
        <v>22</v>
      </c>
      <c r="H23" s="35">
        <f>'SEDE 1'!H21</f>
        <v>21</v>
      </c>
      <c r="I23" s="302">
        <f>SUM(F23:H23)</f>
        <v>65</v>
      </c>
      <c r="J23" s="319">
        <f>+E23+I23</f>
        <v>123</v>
      </c>
      <c r="K23" s="318">
        <f>'SEDE 1'!K21</f>
        <v>18</v>
      </c>
      <c r="L23" s="318">
        <f>'SEDE 1'!L21</f>
        <v>25</v>
      </c>
      <c r="M23" s="318">
        <f>'SEDE 1'!M21</f>
        <v>16</v>
      </c>
      <c r="N23" s="321">
        <f>SUM(K23:M23)</f>
        <v>59</v>
      </c>
      <c r="O23" s="318">
        <v>18</v>
      </c>
      <c r="P23" s="45">
        <v>8</v>
      </c>
      <c r="Q23" s="45">
        <v>8</v>
      </c>
      <c r="R23" s="322">
        <f>SUM(O23:Q23)</f>
        <v>34</v>
      </c>
      <c r="S23" s="319">
        <f>J23+N23+R23</f>
        <v>216</v>
      </c>
    </row>
    <row r="24" spans="1:19" ht="12.75">
      <c r="A24" s="323" t="s">
        <v>65</v>
      </c>
      <c r="B24" s="324">
        <f aca="true" t="shared" si="7" ref="B24:S24">B20/B21*100</f>
        <v>93.89920424403184</v>
      </c>
      <c r="C24" s="324">
        <f t="shared" si="7"/>
        <v>120.85714285714286</v>
      </c>
      <c r="D24" s="324">
        <f t="shared" si="7"/>
        <v>144.7183098591549</v>
      </c>
      <c r="E24" s="325">
        <f t="shared" si="7"/>
        <v>117.50741839762611</v>
      </c>
      <c r="F24" s="324">
        <f t="shared" si="7"/>
        <v>102.02531645569621</v>
      </c>
      <c r="G24" s="324">
        <f t="shared" si="7"/>
        <v>97.9746835443038</v>
      </c>
      <c r="H24" s="324">
        <f t="shared" si="7"/>
        <v>116.91842900302115</v>
      </c>
      <c r="I24" s="324">
        <f t="shared" si="7"/>
        <v>104.99553969669937</v>
      </c>
      <c r="J24" s="324">
        <f t="shared" si="7"/>
        <v>110.92870544090057</v>
      </c>
      <c r="K24" s="324">
        <f t="shared" si="7"/>
        <v>123.05825242718447</v>
      </c>
      <c r="L24" s="324">
        <f t="shared" si="7"/>
        <v>116.58767772511848</v>
      </c>
      <c r="M24" s="324">
        <f t="shared" si="7"/>
        <v>102.23214285714286</v>
      </c>
      <c r="N24" s="324">
        <f t="shared" si="7"/>
        <v>113.65054602184088</v>
      </c>
      <c r="O24" s="324">
        <f t="shared" si="7"/>
        <v>131.39240506329114</v>
      </c>
      <c r="P24" s="324">
        <f t="shared" si="7"/>
        <v>115.97633136094674</v>
      </c>
      <c r="Q24" s="324">
        <f t="shared" si="7"/>
        <v>142.38095238095238</v>
      </c>
      <c r="R24" s="324">
        <f t="shared" si="7"/>
        <v>128.3138918345705</v>
      </c>
      <c r="S24" s="324">
        <f t="shared" si="7"/>
        <v>115.4923112233188</v>
      </c>
    </row>
    <row r="25" spans="1:19" ht="12.75">
      <c r="A25" s="298" t="s">
        <v>14</v>
      </c>
      <c r="B25" s="326">
        <f>B23*100/(B21+B23)</f>
        <v>3.826530612244898</v>
      </c>
      <c r="C25" s="326">
        <f aca="true" t="shared" si="8" ref="C25:R25">C23*100/(C21+C23)</f>
        <v>5.405405405405405</v>
      </c>
      <c r="D25" s="326">
        <f t="shared" si="8"/>
        <v>7.49185667752443</v>
      </c>
      <c r="E25" s="326">
        <f t="shared" si="8"/>
        <v>5.425631431244153</v>
      </c>
      <c r="F25" s="326">
        <f t="shared" si="8"/>
        <v>5.275779376498801</v>
      </c>
      <c r="G25" s="326">
        <f t="shared" si="8"/>
        <v>5.275779376498801</v>
      </c>
      <c r="H25" s="326">
        <f t="shared" si="8"/>
        <v>5.965909090909091</v>
      </c>
      <c r="I25" s="326">
        <f t="shared" si="8"/>
        <v>5.480607082630692</v>
      </c>
      <c r="J25" s="326">
        <f t="shared" si="8"/>
        <v>5.454545454545454</v>
      </c>
      <c r="K25" s="326">
        <f t="shared" si="8"/>
        <v>4.186046511627907</v>
      </c>
      <c r="L25" s="326">
        <f t="shared" si="8"/>
        <v>5.592841163310962</v>
      </c>
      <c r="M25" s="326">
        <f t="shared" si="8"/>
        <v>3.4482758620689653</v>
      </c>
      <c r="N25" s="326">
        <f t="shared" si="8"/>
        <v>4.399701715137957</v>
      </c>
      <c r="O25" s="326">
        <f t="shared" si="8"/>
        <v>4.358353510895884</v>
      </c>
      <c r="P25" s="326">
        <f t="shared" si="8"/>
        <v>2.3121387283236996</v>
      </c>
      <c r="Q25" s="326">
        <f t="shared" si="8"/>
        <v>3.669724770642202</v>
      </c>
      <c r="R25" s="326">
        <f t="shared" si="8"/>
        <v>3.480040941658137</v>
      </c>
      <c r="S25" s="327">
        <f>S23*100/S21</f>
        <v>4.957539591462015</v>
      </c>
    </row>
    <row r="26" spans="1:19" ht="24">
      <c r="A26" s="293" t="s">
        <v>82</v>
      </c>
      <c r="B26" s="328" t="s">
        <v>52</v>
      </c>
      <c r="C26" s="328" t="s">
        <v>51</v>
      </c>
      <c r="D26" s="328" t="s">
        <v>53</v>
      </c>
      <c r="E26" s="312" t="s">
        <v>55</v>
      </c>
      <c r="F26" s="328" t="s">
        <v>0</v>
      </c>
      <c r="G26" s="328" t="s">
        <v>1</v>
      </c>
      <c r="H26" s="328" t="s">
        <v>2</v>
      </c>
      <c r="I26" s="312" t="s">
        <v>57</v>
      </c>
      <c r="J26" s="329" t="s">
        <v>3</v>
      </c>
      <c r="K26" s="328" t="s">
        <v>54</v>
      </c>
      <c r="L26" s="328" t="s">
        <v>87</v>
      </c>
      <c r="M26" s="328" t="s">
        <v>49</v>
      </c>
      <c r="N26" s="312" t="s">
        <v>56</v>
      </c>
      <c r="O26" s="313" t="s">
        <v>58</v>
      </c>
      <c r="P26" s="313" t="s">
        <v>59</v>
      </c>
      <c r="Q26" s="313" t="s">
        <v>60</v>
      </c>
      <c r="R26" s="294" t="s">
        <v>61</v>
      </c>
      <c r="S26" s="314" t="s">
        <v>4</v>
      </c>
    </row>
    <row r="27" spans="1:19" ht="12.75">
      <c r="A27" s="298" t="s">
        <v>5</v>
      </c>
      <c r="B27" s="20">
        <f>'SEDE 1'!B25</f>
        <v>31</v>
      </c>
      <c r="C27" s="20">
        <f>'SEDE 1'!C25</f>
        <v>28</v>
      </c>
      <c r="D27" s="20">
        <f>'SEDE 1'!D25</f>
        <v>60</v>
      </c>
      <c r="E27" s="306">
        <f>SUM(B27:D27)</f>
        <v>119</v>
      </c>
      <c r="F27" s="20">
        <f>'SEDE 1'!F25</f>
        <v>65</v>
      </c>
      <c r="G27" s="330">
        <f>'SEDE 1'!G25</f>
        <v>53</v>
      </c>
      <c r="H27" s="330">
        <f>'SEDE 1'!H25</f>
        <v>50</v>
      </c>
      <c r="I27" s="302">
        <f aca="true" t="shared" si="9" ref="I27:I36">SUM(F27:H27)</f>
        <v>168</v>
      </c>
      <c r="J27" s="304">
        <f aca="true" t="shared" si="10" ref="J27:J41">E27+I27</f>
        <v>287</v>
      </c>
      <c r="K27" s="330">
        <f>'SEDE 1'!K25</f>
        <v>81</v>
      </c>
      <c r="L27" s="330">
        <f>'SEDE 1'!L25</f>
        <v>55</v>
      </c>
      <c r="M27" s="330">
        <f>'SEDE 1'!M25</f>
        <v>67</v>
      </c>
      <c r="N27" s="306">
        <f aca="true" t="shared" si="11" ref="N27:N36">SUM(K27:M27)</f>
        <v>203</v>
      </c>
      <c r="O27" s="21">
        <v>44</v>
      </c>
      <c r="P27" s="21">
        <v>32</v>
      </c>
      <c r="Q27" s="45">
        <v>26</v>
      </c>
      <c r="R27" s="331">
        <f aca="true" t="shared" si="12" ref="R27:R35">SUM(O27:Q27)</f>
        <v>102</v>
      </c>
      <c r="S27" s="332">
        <f>J27+N27+R27</f>
        <v>592</v>
      </c>
    </row>
    <row r="28" spans="1:19" ht="12.75">
      <c r="A28" s="115" t="s">
        <v>118</v>
      </c>
      <c r="B28" s="20">
        <f>'SEDE 1'!B26</f>
        <v>0</v>
      </c>
      <c r="C28" s="20">
        <f>'SEDE 1'!C26</f>
        <v>0</v>
      </c>
      <c r="D28" s="20">
        <f>'SEDE 1'!D26</f>
        <v>1</v>
      </c>
      <c r="E28" s="306">
        <f>SUM(B28:D28)</f>
        <v>1</v>
      </c>
      <c r="F28" s="20">
        <f>'SEDE 1'!F26</f>
        <v>0</v>
      </c>
      <c r="G28" s="330">
        <f>'SEDE 1'!G26</f>
        <v>0</v>
      </c>
      <c r="H28" s="330">
        <f>'SEDE 1'!H26</f>
        <v>0</v>
      </c>
      <c r="I28" s="302">
        <f t="shared" si="9"/>
        <v>0</v>
      </c>
      <c r="J28" s="304">
        <f t="shared" si="10"/>
        <v>1</v>
      </c>
      <c r="K28" s="330">
        <f>'SEDE 1'!K26</f>
        <v>0</v>
      </c>
      <c r="L28" s="330">
        <f>'SEDE 1'!L26</f>
        <v>0</v>
      </c>
      <c r="M28" s="330">
        <f>'SEDE 1'!M26</f>
        <v>0</v>
      </c>
      <c r="N28" s="306">
        <f t="shared" si="11"/>
        <v>0</v>
      </c>
      <c r="O28" s="21">
        <v>0</v>
      </c>
      <c r="P28" s="21">
        <v>0</v>
      </c>
      <c r="Q28" s="45">
        <v>0</v>
      </c>
      <c r="R28" s="331">
        <f t="shared" si="12"/>
        <v>0</v>
      </c>
      <c r="S28" s="332">
        <f aca="true" t="shared" si="13" ref="S28:S35">J28+N28+R28</f>
        <v>1</v>
      </c>
    </row>
    <row r="29" spans="1:19" ht="12.75">
      <c r="A29" s="298" t="s">
        <v>6</v>
      </c>
      <c r="B29" s="20">
        <f>'SEDE 1'!B27</f>
        <v>200</v>
      </c>
      <c r="C29" s="20">
        <f>'SEDE 1'!C27</f>
        <v>223</v>
      </c>
      <c r="D29" s="20">
        <f>'SEDE 1'!D27</f>
        <v>186</v>
      </c>
      <c r="E29" s="306">
        <f>SUM(B29:D29)</f>
        <v>609</v>
      </c>
      <c r="F29" s="20">
        <f>'SEDE 1'!F27</f>
        <v>187</v>
      </c>
      <c r="G29" s="330">
        <f>'SEDE 1'!G27</f>
        <v>177</v>
      </c>
      <c r="H29" s="330">
        <f>'SEDE 1'!H27</f>
        <v>181</v>
      </c>
      <c r="I29" s="302">
        <f t="shared" si="9"/>
        <v>545</v>
      </c>
      <c r="J29" s="304">
        <f t="shared" si="10"/>
        <v>1154</v>
      </c>
      <c r="K29" s="330">
        <f>'SEDE 1'!K27</f>
        <v>264</v>
      </c>
      <c r="L29" s="330">
        <f>'SEDE 1'!L27</f>
        <v>308</v>
      </c>
      <c r="M29" s="330">
        <f>'SEDE 1'!M27</f>
        <v>318</v>
      </c>
      <c r="N29" s="306">
        <f t="shared" si="11"/>
        <v>890</v>
      </c>
      <c r="O29" s="21">
        <v>285</v>
      </c>
      <c r="P29" s="21">
        <v>239</v>
      </c>
      <c r="Q29" s="45">
        <v>202</v>
      </c>
      <c r="R29" s="331">
        <f t="shared" si="12"/>
        <v>726</v>
      </c>
      <c r="S29" s="332">
        <f t="shared" si="13"/>
        <v>2770</v>
      </c>
    </row>
    <row r="30" spans="1:19" ht="12.75">
      <c r="A30" s="298" t="s">
        <v>7</v>
      </c>
      <c r="B30" s="20">
        <f>'SEDE 1'!B28</f>
        <v>114</v>
      </c>
      <c r="C30" s="20">
        <f>'SEDE 1'!C28</f>
        <v>98</v>
      </c>
      <c r="D30" s="20">
        <f>'SEDE 1'!D28</f>
        <v>84</v>
      </c>
      <c r="E30" s="306">
        <f>SUM(B30:D30)</f>
        <v>296</v>
      </c>
      <c r="F30" s="20">
        <f>'SEDE 1'!F28</f>
        <v>133</v>
      </c>
      <c r="G30" s="330">
        <f>'SEDE 1'!G28</f>
        <v>129</v>
      </c>
      <c r="H30" s="330">
        <f>'SEDE 1'!H28</f>
        <v>93</v>
      </c>
      <c r="I30" s="302">
        <f t="shared" si="9"/>
        <v>355</v>
      </c>
      <c r="J30" s="304">
        <f t="shared" si="10"/>
        <v>651</v>
      </c>
      <c r="K30" s="330">
        <f>'SEDE 1'!K28</f>
        <v>91</v>
      </c>
      <c r="L30" s="330">
        <f>'SEDE 1'!L28</f>
        <v>105</v>
      </c>
      <c r="M30" s="330">
        <f>'SEDE 1'!M28</f>
        <v>122</v>
      </c>
      <c r="N30" s="306">
        <f t="shared" si="11"/>
        <v>318</v>
      </c>
      <c r="O30" s="21">
        <v>98</v>
      </c>
      <c r="P30" s="21">
        <v>103</v>
      </c>
      <c r="Q30" s="45">
        <v>47</v>
      </c>
      <c r="R30" s="331">
        <f t="shared" si="12"/>
        <v>248</v>
      </c>
      <c r="S30" s="332">
        <f t="shared" si="13"/>
        <v>1217</v>
      </c>
    </row>
    <row r="31" spans="1:19" ht="12.75">
      <c r="A31" s="298" t="s">
        <v>8</v>
      </c>
      <c r="B31" s="20">
        <f>'SEDE 1'!B29</f>
        <v>8</v>
      </c>
      <c r="C31" s="20">
        <f>'SEDE 1'!C29</f>
        <v>10</v>
      </c>
      <c r="D31" s="20">
        <f>'SEDE 1'!D29</f>
        <v>18</v>
      </c>
      <c r="E31" s="306">
        <v>0</v>
      </c>
      <c r="F31" s="20">
        <f>'SEDE 1'!F29</f>
        <v>12</v>
      </c>
      <c r="G31" s="330">
        <v>13</v>
      </c>
      <c r="H31" s="330">
        <f>'SEDE 1'!H29</f>
        <v>18</v>
      </c>
      <c r="I31" s="302">
        <f t="shared" si="9"/>
        <v>43</v>
      </c>
      <c r="J31" s="304">
        <f t="shared" si="10"/>
        <v>43</v>
      </c>
      <c r="K31" s="330">
        <f>'SEDE 1'!K29</f>
        <v>13</v>
      </c>
      <c r="L31" s="330">
        <f>'SEDE 1'!L30</f>
        <v>33</v>
      </c>
      <c r="M31" s="330">
        <f>'SEDE 1'!M29</f>
        <v>7</v>
      </c>
      <c r="N31" s="306">
        <f t="shared" si="11"/>
        <v>53</v>
      </c>
      <c r="O31" s="21">
        <v>14</v>
      </c>
      <c r="P31" s="21">
        <v>10</v>
      </c>
      <c r="Q31" s="21">
        <v>8</v>
      </c>
      <c r="R31" s="331">
        <f t="shared" si="12"/>
        <v>32</v>
      </c>
      <c r="S31" s="332">
        <f t="shared" si="13"/>
        <v>128</v>
      </c>
    </row>
    <row r="32" spans="1:19" ht="12.75">
      <c r="A32" s="298" t="s">
        <v>9</v>
      </c>
      <c r="B32" s="20">
        <f>'SEDE 1'!B30</f>
        <v>35</v>
      </c>
      <c r="C32" s="20">
        <f>'SEDE 1'!C30</f>
        <v>36</v>
      </c>
      <c r="D32" s="20">
        <f>'SEDE 1'!D30</f>
        <v>20</v>
      </c>
      <c r="E32" s="306">
        <f>SUM(B32:D32)</f>
        <v>91</v>
      </c>
      <c r="F32" s="20">
        <f>'SEDE 1'!F30</f>
        <v>23</v>
      </c>
      <c r="G32" s="330">
        <v>41</v>
      </c>
      <c r="H32" s="330">
        <f>'SEDE 1'!H30</f>
        <v>47</v>
      </c>
      <c r="I32" s="302">
        <f t="shared" si="9"/>
        <v>111</v>
      </c>
      <c r="J32" s="304">
        <f t="shared" si="10"/>
        <v>202</v>
      </c>
      <c r="K32" s="330">
        <f>'SEDE 1'!K30</f>
        <v>33</v>
      </c>
      <c r="L32" s="330">
        <f>'SEDE 1'!L31</f>
        <v>7</v>
      </c>
      <c r="M32" s="330">
        <f>'SEDE 1'!M30</f>
        <v>39</v>
      </c>
      <c r="N32" s="306">
        <f t="shared" si="11"/>
        <v>79</v>
      </c>
      <c r="O32" s="21">
        <v>40</v>
      </c>
      <c r="P32" s="21">
        <v>26</v>
      </c>
      <c r="Q32" s="21">
        <v>11</v>
      </c>
      <c r="R32" s="331">
        <f t="shared" si="12"/>
        <v>77</v>
      </c>
      <c r="S32" s="332">
        <f t="shared" si="13"/>
        <v>358</v>
      </c>
    </row>
    <row r="33" spans="1:19" ht="12.75">
      <c r="A33" s="298" t="s">
        <v>71</v>
      </c>
      <c r="B33" s="20">
        <f>'SEDE 1'!B31</f>
        <v>3</v>
      </c>
      <c r="C33" s="20">
        <f>'SEDE 1'!C31</f>
        <v>4</v>
      </c>
      <c r="D33" s="20">
        <f>'SEDE 1'!D31</f>
        <v>6</v>
      </c>
      <c r="E33" s="306">
        <f>SUM(B33:D33)</f>
        <v>13</v>
      </c>
      <c r="F33" s="20">
        <f>'SEDE 1'!F31</f>
        <v>8</v>
      </c>
      <c r="G33" s="330">
        <v>3</v>
      </c>
      <c r="H33" s="330">
        <f>'SEDE 1'!H31</f>
        <v>5</v>
      </c>
      <c r="I33" s="302">
        <f t="shared" si="9"/>
        <v>16</v>
      </c>
      <c r="J33" s="304">
        <f t="shared" si="10"/>
        <v>29</v>
      </c>
      <c r="K33" s="330">
        <f>'SEDE 1'!K31</f>
        <v>3</v>
      </c>
      <c r="L33" s="330">
        <f>'SEDE 1'!L32</f>
        <v>0</v>
      </c>
      <c r="M33" s="330">
        <f>'SEDE 1'!M31</f>
        <v>7</v>
      </c>
      <c r="N33" s="306">
        <f t="shared" si="11"/>
        <v>10</v>
      </c>
      <c r="O33" s="21">
        <v>5</v>
      </c>
      <c r="P33" s="21">
        <v>7</v>
      </c>
      <c r="Q33" s="21">
        <v>2</v>
      </c>
      <c r="R33" s="331">
        <f t="shared" si="12"/>
        <v>14</v>
      </c>
      <c r="S33" s="332">
        <f t="shared" si="13"/>
        <v>53</v>
      </c>
    </row>
    <row r="34" spans="1:19" ht="12.75">
      <c r="A34" s="298" t="s">
        <v>101</v>
      </c>
      <c r="B34" s="20">
        <f>'SEDE 1'!B32</f>
        <v>1</v>
      </c>
      <c r="C34" s="20">
        <f>'SEDE 1'!C32</f>
        <v>0</v>
      </c>
      <c r="D34" s="20">
        <f>'SEDE 1'!D32</f>
        <v>0</v>
      </c>
      <c r="E34" s="302">
        <f>SUM(B34:D34)</f>
        <v>1</v>
      </c>
      <c r="F34" s="20">
        <f>'SEDE 1'!F32</f>
        <v>0</v>
      </c>
      <c r="G34" s="330">
        <v>0</v>
      </c>
      <c r="H34" s="330">
        <f>'SEDE 1'!H32</f>
        <v>0</v>
      </c>
      <c r="I34" s="302">
        <f t="shared" si="9"/>
        <v>0</v>
      </c>
      <c r="J34" s="304">
        <f t="shared" si="10"/>
        <v>1</v>
      </c>
      <c r="K34" s="330">
        <f>'SEDE 1'!K32</f>
        <v>0</v>
      </c>
      <c r="L34" s="330">
        <f>'SEDE 1'!L33</f>
        <v>4</v>
      </c>
      <c r="M34" s="330">
        <f>'SEDE 1'!M32</f>
        <v>0</v>
      </c>
      <c r="N34" s="302">
        <f>SUM(K34:M34)</f>
        <v>4</v>
      </c>
      <c r="O34" s="21">
        <v>0</v>
      </c>
      <c r="P34" s="21">
        <v>1</v>
      </c>
      <c r="Q34" s="21">
        <v>0</v>
      </c>
      <c r="R34" s="331">
        <f t="shared" si="12"/>
        <v>1</v>
      </c>
      <c r="S34" s="332">
        <f t="shared" si="13"/>
        <v>6</v>
      </c>
    </row>
    <row r="35" spans="1:19" ht="12.75">
      <c r="A35" s="298" t="s">
        <v>73</v>
      </c>
      <c r="B35" s="20">
        <f>'SEDE 1'!B33</f>
        <v>5</v>
      </c>
      <c r="C35" s="20">
        <f>'SEDE 1'!C33</f>
        <v>4</v>
      </c>
      <c r="D35" s="20">
        <f>'SEDE 1'!D33</f>
        <v>6</v>
      </c>
      <c r="E35" s="306">
        <f>SUM(B35:D35)</f>
        <v>15</v>
      </c>
      <c r="F35" s="20">
        <f>'SEDE 1'!F33</f>
        <v>0</v>
      </c>
      <c r="G35" s="330">
        <v>3</v>
      </c>
      <c r="H35" s="330">
        <f>'SEDE 1'!H33</f>
        <v>6</v>
      </c>
      <c r="I35" s="302">
        <f>SUM(B35:F35)</f>
        <v>30</v>
      </c>
      <c r="J35" s="304">
        <f t="shared" si="10"/>
        <v>45</v>
      </c>
      <c r="K35" s="330">
        <f>'SEDE 1'!K33</f>
        <v>9</v>
      </c>
      <c r="L35" s="330">
        <v>4</v>
      </c>
      <c r="M35" s="330">
        <f>'SEDE 1'!M33</f>
        <v>9</v>
      </c>
      <c r="N35" s="306">
        <f t="shared" si="11"/>
        <v>22</v>
      </c>
      <c r="O35" s="21">
        <v>6</v>
      </c>
      <c r="P35" s="21">
        <v>0</v>
      </c>
      <c r="Q35" s="118">
        <v>1</v>
      </c>
      <c r="R35" s="331">
        <f t="shared" si="12"/>
        <v>7</v>
      </c>
      <c r="S35" s="334">
        <f t="shared" si="13"/>
        <v>74</v>
      </c>
    </row>
    <row r="36" spans="1:19" ht="12.75">
      <c r="A36" s="308" t="s">
        <v>10</v>
      </c>
      <c r="B36" s="310">
        <f>SUM(B27:B35)</f>
        <v>397</v>
      </c>
      <c r="C36" s="310">
        <f>SUM(C27:C35)</f>
        <v>403</v>
      </c>
      <c r="D36" s="310">
        <f>SUM(D27:D35)</f>
        <v>381</v>
      </c>
      <c r="E36" s="310">
        <f>SUM(B36:D36)</f>
        <v>1181</v>
      </c>
      <c r="F36" s="310">
        <f>SUM(F27:F35)</f>
        <v>428</v>
      </c>
      <c r="G36" s="310">
        <f>SUM(G27:G35)</f>
        <v>419</v>
      </c>
      <c r="H36" s="310">
        <f>SUM(H27:H35)</f>
        <v>400</v>
      </c>
      <c r="I36" s="310">
        <f t="shared" si="9"/>
        <v>1247</v>
      </c>
      <c r="J36" s="310">
        <f t="shared" si="10"/>
        <v>2428</v>
      </c>
      <c r="K36" s="335">
        <f>SUM(K27:K35)</f>
        <v>494</v>
      </c>
      <c r="L36" s="335">
        <f>SUM(L27:L35)</f>
        <v>516</v>
      </c>
      <c r="M36" s="335">
        <f>SUM(M27:M35)</f>
        <v>569</v>
      </c>
      <c r="N36" s="335">
        <f t="shared" si="11"/>
        <v>1579</v>
      </c>
      <c r="O36" s="308">
        <f>SUM(O27:O35)</f>
        <v>492</v>
      </c>
      <c r="P36" s="308">
        <f>SUM(P27:P35)</f>
        <v>418</v>
      </c>
      <c r="Q36" s="308">
        <f>SUM(Q27:Q35)</f>
        <v>297</v>
      </c>
      <c r="R36" s="308">
        <f>SUM(R27:R35)</f>
        <v>1207</v>
      </c>
      <c r="S36" s="335">
        <f>J36+N36+R36</f>
        <v>5214</v>
      </c>
    </row>
    <row r="37" spans="1:19" s="336" customFormat="1" ht="24">
      <c r="A37" s="311" t="s">
        <v>11</v>
      </c>
      <c r="B37" s="328" t="s">
        <v>52</v>
      </c>
      <c r="C37" s="328" t="s">
        <v>51</v>
      </c>
      <c r="D37" s="328" t="s">
        <v>53</v>
      </c>
      <c r="E37" s="312" t="s">
        <v>55</v>
      </c>
      <c r="F37" s="328" t="s">
        <v>0</v>
      </c>
      <c r="G37" s="328" t="s">
        <v>1</v>
      </c>
      <c r="H37" s="328" t="s">
        <v>2</v>
      </c>
      <c r="I37" s="312" t="s">
        <v>57</v>
      </c>
      <c r="J37" s="329" t="s">
        <v>3</v>
      </c>
      <c r="K37" s="328" t="s">
        <v>83</v>
      </c>
      <c r="L37" s="328" t="s">
        <v>87</v>
      </c>
      <c r="M37" s="328" t="s">
        <v>49</v>
      </c>
      <c r="N37" s="312" t="s">
        <v>56</v>
      </c>
      <c r="O37" s="293" t="s">
        <v>58</v>
      </c>
      <c r="P37" s="293" t="s">
        <v>59</v>
      </c>
      <c r="Q37" s="293" t="s">
        <v>60</v>
      </c>
      <c r="R37" s="294" t="s">
        <v>61</v>
      </c>
      <c r="S37" s="329" t="s">
        <v>4</v>
      </c>
    </row>
    <row r="38" spans="1:19" ht="12.75">
      <c r="A38" s="315" t="s">
        <v>12</v>
      </c>
      <c r="B38" s="35">
        <f>'SEDE 1'!B36</f>
        <v>167</v>
      </c>
      <c r="C38" s="35">
        <f>'SEDE 1'!C36</f>
        <v>194</v>
      </c>
      <c r="D38" s="35">
        <f>'SEDE 1'!D36</f>
        <v>202</v>
      </c>
      <c r="E38" s="38">
        <f>SUM(B38:D38)</f>
        <v>563</v>
      </c>
      <c r="F38" s="35">
        <f>'SEDE 1'!F36</f>
        <v>187</v>
      </c>
      <c r="G38" s="35">
        <f>'SEDE 1'!G36</f>
        <v>173</v>
      </c>
      <c r="H38" s="35">
        <f>'SEDE 1'!H36</f>
        <v>200</v>
      </c>
      <c r="I38" s="302">
        <f>SUM(F38:H38)</f>
        <v>560</v>
      </c>
      <c r="J38" s="304">
        <f t="shared" si="10"/>
        <v>1123</v>
      </c>
      <c r="K38" s="320">
        <f>'SEDE 1'!K36</f>
        <v>212</v>
      </c>
      <c r="L38" s="320">
        <f>'SEDE 1'!L36</f>
        <v>247</v>
      </c>
      <c r="M38" s="320">
        <f>'SEDE 1'!M36</f>
        <v>260</v>
      </c>
      <c r="N38" s="338">
        <f>SUM(K38:M38)</f>
        <v>719</v>
      </c>
      <c r="O38" s="318">
        <v>255</v>
      </c>
      <c r="P38" s="45">
        <v>199</v>
      </c>
      <c r="Q38" s="40">
        <v>150</v>
      </c>
      <c r="R38" s="339">
        <f>SUM(O38:Q38)</f>
        <v>604</v>
      </c>
      <c r="S38" s="332">
        <f>J38+N38+R38</f>
        <v>2446</v>
      </c>
    </row>
    <row r="39" spans="1:19" ht="12.75">
      <c r="A39" s="298" t="s">
        <v>13</v>
      </c>
      <c r="B39" s="35">
        <f>'SEDE 1'!B37</f>
        <v>232</v>
      </c>
      <c r="C39" s="35">
        <f>'SEDE 1'!C37</f>
        <v>218</v>
      </c>
      <c r="D39" s="35">
        <f>'SEDE 1'!D37</f>
        <v>184</v>
      </c>
      <c r="E39" s="38">
        <f>SUM(B39:D39)</f>
        <v>634</v>
      </c>
      <c r="F39" s="35">
        <f>'SEDE 1'!F37</f>
        <v>246</v>
      </c>
      <c r="G39" s="35">
        <f>'SEDE 1'!G37</f>
        <v>250</v>
      </c>
      <c r="H39" s="35">
        <f>'SEDE 1'!H37</f>
        <v>204</v>
      </c>
      <c r="I39" s="302">
        <f>SUM(F39:H39)</f>
        <v>700</v>
      </c>
      <c r="J39" s="304">
        <f t="shared" si="10"/>
        <v>1334</v>
      </c>
      <c r="K39" s="320">
        <f>'SEDE 1'!K37</f>
        <v>283</v>
      </c>
      <c r="L39" s="320">
        <f>'SEDE 1'!L37</f>
        <v>293</v>
      </c>
      <c r="M39" s="320">
        <f>'SEDE 1'!M37</f>
        <v>310</v>
      </c>
      <c r="N39" s="338">
        <f>SUM(K39:M39)</f>
        <v>886</v>
      </c>
      <c r="O39" s="318">
        <v>243</v>
      </c>
      <c r="P39" s="45">
        <v>223</v>
      </c>
      <c r="Q39" s="40">
        <v>149</v>
      </c>
      <c r="R39" s="339">
        <f>SUM(O39:Q39)</f>
        <v>615</v>
      </c>
      <c r="S39" s="332">
        <f>J39+N39+R39</f>
        <v>2835</v>
      </c>
    </row>
    <row r="40" spans="1:19" ht="12.75">
      <c r="A40" s="115" t="s">
        <v>136</v>
      </c>
      <c r="B40" s="35">
        <f>'SEDE 1'!B38</f>
        <v>2</v>
      </c>
      <c r="C40" s="35">
        <f>'SEDE 1'!C38</f>
        <v>9</v>
      </c>
      <c r="D40" s="35">
        <f>'SEDE 1'!D38</f>
        <v>5</v>
      </c>
      <c r="E40" s="23">
        <f>SUM(B40:D40)</f>
        <v>16</v>
      </c>
      <c r="F40" s="35">
        <f>'SEDE 1'!F38</f>
        <v>5</v>
      </c>
      <c r="G40" s="35">
        <f>'SEDE 1'!G38</f>
        <v>4</v>
      </c>
      <c r="H40" s="35">
        <f>'SEDE 1'!H38</f>
        <v>4</v>
      </c>
      <c r="I40" s="302">
        <f>SUM(F40:H40)</f>
        <v>13</v>
      </c>
      <c r="J40" s="304">
        <f t="shared" si="10"/>
        <v>29</v>
      </c>
      <c r="K40" s="320">
        <f>'SEDE 1'!K38</f>
        <v>1</v>
      </c>
      <c r="L40" s="320">
        <f>'SEDE 1'!L38</f>
        <v>1</v>
      </c>
      <c r="M40" s="320">
        <f>'SEDE 1'!M38</f>
        <v>1</v>
      </c>
      <c r="N40" s="338">
        <f>SUM(K40:M40)</f>
        <v>3</v>
      </c>
      <c r="O40" s="318">
        <v>6</v>
      </c>
      <c r="P40" s="45">
        <v>4</v>
      </c>
      <c r="Q40" s="40">
        <v>2</v>
      </c>
      <c r="R40" s="339">
        <f>SUM(O40:Q40)</f>
        <v>12</v>
      </c>
      <c r="S40" s="332">
        <f>J40+N40+R40</f>
        <v>44</v>
      </c>
    </row>
    <row r="41" spans="1:19" ht="12.75">
      <c r="A41" s="323" t="s">
        <v>65</v>
      </c>
      <c r="B41" s="324">
        <f>B38/B39*100</f>
        <v>71.98275862068965</v>
      </c>
      <c r="C41" s="324">
        <f aca="true" t="shared" si="14" ref="C41:S41">C38/C39*100</f>
        <v>88.9908256880734</v>
      </c>
      <c r="D41" s="324">
        <f t="shared" si="14"/>
        <v>109.78260869565217</v>
      </c>
      <c r="E41" s="324">
        <f t="shared" si="14"/>
        <v>88.801261829653</v>
      </c>
      <c r="F41" s="324">
        <f t="shared" si="14"/>
        <v>76.01626016260163</v>
      </c>
      <c r="G41" s="324">
        <f t="shared" si="14"/>
        <v>69.19999999999999</v>
      </c>
      <c r="H41" s="324">
        <f t="shared" si="14"/>
        <v>98.0392156862745</v>
      </c>
      <c r="I41" s="324">
        <f t="shared" si="14"/>
        <v>80</v>
      </c>
      <c r="J41" s="324">
        <f t="shared" si="10"/>
        <v>168.80126182965301</v>
      </c>
      <c r="K41" s="324">
        <f t="shared" si="14"/>
        <v>74.91166077738515</v>
      </c>
      <c r="L41" s="324">
        <f>L38/L39*100</f>
        <v>84.30034129692832</v>
      </c>
      <c r="M41" s="324">
        <f t="shared" si="14"/>
        <v>83.87096774193549</v>
      </c>
      <c r="N41" s="324">
        <f t="shared" si="14"/>
        <v>81.15124153498871</v>
      </c>
      <c r="O41" s="324">
        <f t="shared" si="14"/>
        <v>104.93827160493827</v>
      </c>
      <c r="P41" s="324">
        <f t="shared" si="14"/>
        <v>89.23766816143498</v>
      </c>
      <c r="Q41" s="324">
        <f t="shared" si="14"/>
        <v>100.67114093959732</v>
      </c>
      <c r="R41" s="324">
        <f t="shared" si="14"/>
        <v>98.21138211382113</v>
      </c>
      <c r="S41" s="325">
        <f t="shared" si="14"/>
        <v>86.27865961199295</v>
      </c>
    </row>
    <row r="42" spans="1:19" ht="12.75">
      <c r="A42" s="298" t="s">
        <v>14</v>
      </c>
      <c r="B42" s="326">
        <f>B40*100/(B39+B40)</f>
        <v>0.8547008547008547</v>
      </c>
      <c r="C42" s="326">
        <f aca="true" t="shared" si="15" ref="C42:R42">C40*100/(C39+C40)</f>
        <v>3.9647577092511015</v>
      </c>
      <c r="D42" s="326">
        <f t="shared" si="15"/>
        <v>2.6455026455026456</v>
      </c>
      <c r="E42" s="326">
        <f t="shared" si="15"/>
        <v>2.4615384615384617</v>
      </c>
      <c r="F42" s="326">
        <f t="shared" si="15"/>
        <v>1.9920318725099602</v>
      </c>
      <c r="G42" s="326">
        <f t="shared" si="15"/>
        <v>1.5748031496062993</v>
      </c>
      <c r="H42" s="326">
        <f t="shared" si="15"/>
        <v>1.9230769230769231</v>
      </c>
      <c r="I42" s="326">
        <f t="shared" si="15"/>
        <v>1.8232819074333801</v>
      </c>
      <c r="J42" s="326">
        <f t="shared" si="15"/>
        <v>2.127659574468085</v>
      </c>
      <c r="K42" s="326">
        <f t="shared" si="15"/>
        <v>0.352112676056338</v>
      </c>
      <c r="L42" s="326">
        <f t="shared" si="15"/>
        <v>0.3401360544217687</v>
      </c>
      <c r="M42" s="326">
        <f t="shared" si="15"/>
        <v>0.3215434083601286</v>
      </c>
      <c r="N42" s="326">
        <f t="shared" si="15"/>
        <v>0.3374578177727784</v>
      </c>
      <c r="O42" s="326">
        <f t="shared" si="15"/>
        <v>2.4096385542168677</v>
      </c>
      <c r="P42" s="326">
        <f t="shared" si="15"/>
        <v>1.7621145374449338</v>
      </c>
      <c r="Q42" s="326">
        <f t="shared" si="15"/>
        <v>1.3245033112582782</v>
      </c>
      <c r="R42" s="326">
        <f t="shared" si="15"/>
        <v>1.9138755980861244</v>
      </c>
      <c r="S42" s="340">
        <f>S40*100/S39</f>
        <v>1.5520282186948853</v>
      </c>
    </row>
    <row r="43" spans="1:19" s="336" customFormat="1" ht="21.75" customHeight="1">
      <c r="A43" s="293" t="s">
        <v>81</v>
      </c>
      <c r="B43" s="328" t="s">
        <v>52</v>
      </c>
      <c r="C43" s="328" t="s">
        <v>51</v>
      </c>
      <c r="D43" s="328" t="s">
        <v>53</v>
      </c>
      <c r="E43" s="312" t="s">
        <v>55</v>
      </c>
      <c r="F43" s="328" t="s">
        <v>0</v>
      </c>
      <c r="G43" s="328" t="s">
        <v>1</v>
      </c>
      <c r="H43" s="328" t="s">
        <v>2</v>
      </c>
      <c r="I43" s="312" t="s">
        <v>57</v>
      </c>
      <c r="J43" s="329" t="s">
        <v>3</v>
      </c>
      <c r="K43" s="328" t="s">
        <v>54</v>
      </c>
      <c r="L43" s="328" t="s">
        <v>87</v>
      </c>
      <c r="M43" s="328" t="s">
        <v>49</v>
      </c>
      <c r="N43" s="312" t="s">
        <v>56</v>
      </c>
      <c r="O43" s="293" t="s">
        <v>58</v>
      </c>
      <c r="P43" s="293" t="s">
        <v>59</v>
      </c>
      <c r="Q43" s="293" t="s">
        <v>60</v>
      </c>
      <c r="R43" s="294" t="s">
        <v>61</v>
      </c>
      <c r="S43" s="329" t="s">
        <v>4</v>
      </c>
    </row>
    <row r="44" spans="1:19" s="342" customFormat="1" ht="12.75">
      <c r="A44" s="341" t="s">
        <v>74</v>
      </c>
      <c r="B44" s="330">
        <v>0</v>
      </c>
      <c r="C44" s="330">
        <v>0</v>
      </c>
      <c r="D44" s="330">
        <v>0</v>
      </c>
      <c r="E44" s="306">
        <f>SUM(B44:D44)</f>
        <v>0</v>
      </c>
      <c r="F44" s="330">
        <v>0</v>
      </c>
      <c r="G44" s="330">
        <v>0</v>
      </c>
      <c r="H44" s="330">
        <v>0</v>
      </c>
      <c r="I44" s="302">
        <f>SUM(F44:H44)</f>
        <v>0</v>
      </c>
      <c r="J44" s="304">
        <f>E44+I44</f>
        <v>0</v>
      </c>
      <c r="K44" s="330">
        <v>0</v>
      </c>
      <c r="L44" s="330">
        <v>0</v>
      </c>
      <c r="M44" s="330">
        <v>0</v>
      </c>
      <c r="N44" s="307">
        <f>SUM(K44:M44)</f>
        <v>0</v>
      </c>
      <c r="O44" s="300">
        <v>0</v>
      </c>
      <c r="P44" s="300">
        <v>0</v>
      </c>
      <c r="Q44" s="300">
        <v>0</v>
      </c>
      <c r="R44" s="331">
        <f>SUM(O44:Q44)</f>
        <v>0</v>
      </c>
      <c r="S44" s="305">
        <f>J44+N44+R44</f>
        <v>0</v>
      </c>
    </row>
    <row r="45" spans="1:19" s="342" customFormat="1" ht="12.75">
      <c r="A45" s="341" t="s">
        <v>75</v>
      </c>
      <c r="B45" s="330">
        <v>0</v>
      </c>
      <c r="C45" s="330">
        <v>0</v>
      </c>
      <c r="D45" s="330">
        <v>0</v>
      </c>
      <c r="E45" s="306">
        <f>SUM(B45:D45)</f>
        <v>0</v>
      </c>
      <c r="F45" s="330">
        <v>0</v>
      </c>
      <c r="G45" s="330">
        <v>0</v>
      </c>
      <c r="H45" s="330">
        <v>0</v>
      </c>
      <c r="I45" s="307">
        <f>SUM(F45:H45)</f>
        <v>0</v>
      </c>
      <c r="J45" s="304">
        <f>E45+I45</f>
        <v>0</v>
      </c>
      <c r="K45" s="330">
        <v>0</v>
      </c>
      <c r="L45" s="330">
        <v>0</v>
      </c>
      <c r="M45" s="330">
        <v>0</v>
      </c>
      <c r="N45" s="302">
        <f>SUM(K45:M45)</f>
        <v>0</v>
      </c>
      <c r="O45" s="333">
        <v>0</v>
      </c>
      <c r="P45" s="333">
        <v>0</v>
      </c>
      <c r="Q45" s="333">
        <v>0</v>
      </c>
      <c r="R45" s="331">
        <f>SUM(O45:Q45)</f>
        <v>0</v>
      </c>
      <c r="S45" s="305">
        <f>J45+N45+R45</f>
        <v>0</v>
      </c>
    </row>
    <row r="46" spans="1:33" s="298" customFormat="1" ht="12.75">
      <c r="A46" s="343" t="s">
        <v>76</v>
      </c>
      <c r="B46" s="330">
        <v>0</v>
      </c>
      <c r="C46" s="300">
        <v>0</v>
      </c>
      <c r="D46" s="300">
        <v>0</v>
      </c>
      <c r="E46" s="302">
        <f>SUM(B46:D46)</f>
        <v>0</v>
      </c>
      <c r="F46" s="300">
        <v>0</v>
      </c>
      <c r="G46" s="300">
        <v>0</v>
      </c>
      <c r="H46" s="300">
        <v>0</v>
      </c>
      <c r="I46" s="302">
        <f>SUM(F46:H46)</f>
        <v>0</v>
      </c>
      <c r="J46" s="304">
        <f>E46+I46</f>
        <v>0</v>
      </c>
      <c r="K46" s="300">
        <v>0</v>
      </c>
      <c r="L46" s="300">
        <v>0</v>
      </c>
      <c r="M46" s="300">
        <v>1</v>
      </c>
      <c r="N46" s="302">
        <f>SUM(K46:M46)</f>
        <v>1</v>
      </c>
      <c r="O46" s="300">
        <v>0</v>
      </c>
      <c r="P46" s="300">
        <v>0</v>
      </c>
      <c r="Q46" s="300">
        <v>0</v>
      </c>
      <c r="R46" s="344">
        <f>SUM(O46:Q46)</f>
        <v>0</v>
      </c>
      <c r="S46" s="305">
        <f>J46+N46+R46</f>
        <v>1</v>
      </c>
      <c r="T46" s="342"/>
      <c r="U46" s="342"/>
      <c r="V46" s="342"/>
      <c r="W46" s="342"/>
      <c r="X46" s="342"/>
      <c r="Y46" s="342"/>
      <c r="Z46" s="342"/>
      <c r="AA46" s="342"/>
      <c r="AB46" s="342"/>
      <c r="AC46" s="342"/>
      <c r="AD46" s="342"/>
      <c r="AE46" s="342"/>
      <c r="AF46" s="342"/>
      <c r="AG46" s="342"/>
    </row>
    <row r="47" spans="1:19" s="336" customFormat="1" ht="24">
      <c r="A47" s="345" t="s">
        <v>15</v>
      </c>
      <c r="B47" s="293" t="s">
        <v>52</v>
      </c>
      <c r="C47" s="293" t="s">
        <v>51</v>
      </c>
      <c r="D47" s="293" t="s">
        <v>53</v>
      </c>
      <c r="E47" s="294" t="s">
        <v>55</v>
      </c>
      <c r="F47" s="293" t="s">
        <v>62</v>
      </c>
      <c r="G47" s="293" t="s">
        <v>63</v>
      </c>
      <c r="H47" s="293" t="s">
        <v>64</v>
      </c>
      <c r="I47" s="294" t="s">
        <v>57</v>
      </c>
      <c r="J47" s="329" t="s">
        <v>3</v>
      </c>
      <c r="K47" s="293" t="s">
        <v>83</v>
      </c>
      <c r="L47" s="293" t="s">
        <v>87</v>
      </c>
      <c r="M47" s="293" t="s">
        <v>49</v>
      </c>
      <c r="N47" s="312" t="s">
        <v>56</v>
      </c>
      <c r="O47" s="293" t="s">
        <v>58</v>
      </c>
      <c r="P47" s="293" t="s">
        <v>59</v>
      </c>
      <c r="Q47" s="293" t="s">
        <v>60</v>
      </c>
      <c r="R47" s="294" t="s">
        <v>61</v>
      </c>
      <c r="S47" s="295" t="s">
        <v>3</v>
      </c>
    </row>
    <row r="48" spans="1:19" ht="12.75">
      <c r="A48" s="346" t="s">
        <v>16</v>
      </c>
      <c r="B48" s="20">
        <f>'SEDE 1'!B46</f>
        <v>2078</v>
      </c>
      <c r="C48" s="20">
        <f>'SEDE 1'!C46</f>
        <v>2050</v>
      </c>
      <c r="D48" s="20">
        <f>'SEDE 1'!D46</f>
        <v>2168</v>
      </c>
      <c r="E48" s="302">
        <f aca="true" t="shared" si="16" ref="E48:E56">SUM(B48:D48)</f>
        <v>6296</v>
      </c>
      <c r="F48" s="92">
        <v>2018</v>
      </c>
      <c r="G48" s="348">
        <f>'SEDE 1'!G46</f>
        <v>1908</v>
      </c>
      <c r="H48" s="348">
        <f>'SEDE 1'!H46</f>
        <v>2135</v>
      </c>
      <c r="I48" s="302">
        <f aca="true" t="shared" si="17" ref="I48:I53">SUM(F48:H48)</f>
        <v>6061</v>
      </c>
      <c r="J48" s="304">
        <f>E48+I48</f>
        <v>12357</v>
      </c>
      <c r="K48" s="348">
        <f>'SEDE 1'!K46</f>
        <v>1964</v>
      </c>
      <c r="L48" s="348">
        <f>'SEDE 1'!L46</f>
        <v>1968</v>
      </c>
      <c r="M48" s="348">
        <f>'SEDE 1'!M46</f>
        <v>1896</v>
      </c>
      <c r="N48" s="321">
        <f aca="true" t="shared" si="18" ref="N48:N56">SUM(K48:M48)</f>
        <v>5828</v>
      </c>
      <c r="O48" s="92">
        <v>1940</v>
      </c>
      <c r="P48" s="92">
        <v>1873</v>
      </c>
      <c r="Q48" s="21">
        <v>1842</v>
      </c>
      <c r="R48" s="321">
        <f aca="true" t="shared" si="19" ref="R48:R56">SUM(O48:Q48)</f>
        <v>5655</v>
      </c>
      <c r="S48" s="305">
        <f aca="true" t="shared" si="20" ref="S48:S59">J48+N48+R48</f>
        <v>23840</v>
      </c>
    </row>
    <row r="49" spans="1:19" ht="12.75">
      <c r="A49" s="346" t="s">
        <v>17</v>
      </c>
      <c r="B49" s="20">
        <f>'SEDE 1'!B47</f>
        <v>323</v>
      </c>
      <c r="C49" s="20">
        <f>'SEDE 1'!C47</f>
        <v>313</v>
      </c>
      <c r="D49" s="20">
        <f>'SEDE 1'!D47</f>
        <v>323</v>
      </c>
      <c r="E49" s="302">
        <f t="shared" si="16"/>
        <v>959</v>
      </c>
      <c r="F49" s="92">
        <v>322</v>
      </c>
      <c r="G49" s="348">
        <f>'SEDE 1'!G47</f>
        <v>241</v>
      </c>
      <c r="H49" s="348">
        <f>'SEDE 1'!H47</f>
        <v>200</v>
      </c>
      <c r="I49" s="302">
        <f t="shared" si="17"/>
        <v>763</v>
      </c>
      <c r="J49" s="304">
        <f>E49+I49</f>
        <v>1722</v>
      </c>
      <c r="K49" s="348">
        <f>'SEDE 1'!K47</f>
        <v>284</v>
      </c>
      <c r="L49" s="348">
        <f>'SEDE 1'!L47</f>
        <v>235</v>
      </c>
      <c r="M49" s="348">
        <f>'SEDE 1'!M47</f>
        <v>249</v>
      </c>
      <c r="N49" s="321">
        <f t="shared" si="18"/>
        <v>768</v>
      </c>
      <c r="O49" s="92">
        <v>278</v>
      </c>
      <c r="P49" s="92">
        <v>213</v>
      </c>
      <c r="Q49" s="21">
        <v>162</v>
      </c>
      <c r="R49" s="321">
        <f t="shared" si="19"/>
        <v>653</v>
      </c>
      <c r="S49" s="305">
        <f t="shared" si="20"/>
        <v>3143</v>
      </c>
    </row>
    <row r="50" spans="1:19" ht="12.75">
      <c r="A50" s="346" t="s">
        <v>69</v>
      </c>
      <c r="B50" s="20">
        <f>'SEDE 1'!B48</f>
        <v>88</v>
      </c>
      <c r="C50" s="20">
        <f>'SEDE 1'!C48</f>
        <v>66</v>
      </c>
      <c r="D50" s="20">
        <f>'SEDE 1'!D48</f>
        <v>63</v>
      </c>
      <c r="E50" s="302">
        <f t="shared" si="16"/>
        <v>217</v>
      </c>
      <c r="F50" s="92">
        <v>107</v>
      </c>
      <c r="G50" s="348">
        <f>'SEDE 1'!G48</f>
        <v>92</v>
      </c>
      <c r="H50" s="348">
        <f>'SEDE 1'!H48</f>
        <v>88</v>
      </c>
      <c r="I50" s="302">
        <f t="shared" si="17"/>
        <v>287</v>
      </c>
      <c r="J50" s="304">
        <f>E50+I50</f>
        <v>504</v>
      </c>
      <c r="K50" s="348">
        <f>'SEDE 1'!K48</f>
        <v>89</v>
      </c>
      <c r="L50" s="348">
        <v>74</v>
      </c>
      <c r="M50" s="348">
        <f>'SEDE 1'!M48</f>
        <v>72</v>
      </c>
      <c r="N50" s="321">
        <f t="shared" si="18"/>
        <v>235</v>
      </c>
      <c r="O50" s="92">
        <v>97</v>
      </c>
      <c r="P50" s="92">
        <v>104</v>
      </c>
      <c r="Q50" s="21">
        <v>88</v>
      </c>
      <c r="R50" s="321">
        <f t="shared" si="19"/>
        <v>289</v>
      </c>
      <c r="S50" s="305">
        <f t="shared" si="20"/>
        <v>1028</v>
      </c>
    </row>
    <row r="51" spans="1:19" ht="12.75">
      <c r="A51" s="346" t="s">
        <v>18</v>
      </c>
      <c r="B51" s="20">
        <f>'SEDE 1'!B49</f>
        <v>591</v>
      </c>
      <c r="C51" s="20">
        <f>'SEDE 1'!C49</f>
        <v>270</v>
      </c>
      <c r="D51" s="20">
        <f>'SEDE 1'!D49</f>
        <v>42</v>
      </c>
      <c r="E51" s="302">
        <f t="shared" si="16"/>
        <v>903</v>
      </c>
      <c r="F51" s="92">
        <v>366</v>
      </c>
      <c r="G51" s="348">
        <f>'SEDE 1'!G49</f>
        <v>441</v>
      </c>
      <c r="H51" s="348">
        <f>'SEDE 1'!H49</f>
        <v>816</v>
      </c>
      <c r="I51" s="302">
        <f t="shared" si="17"/>
        <v>1623</v>
      </c>
      <c r="J51" s="304">
        <f>E51+I51</f>
        <v>2526</v>
      </c>
      <c r="K51" s="348">
        <f>'SEDE 1'!K49</f>
        <v>527</v>
      </c>
      <c r="L51" s="348">
        <f>'SEDE 1'!L49</f>
        <v>706</v>
      </c>
      <c r="M51" s="348">
        <f>'SEDE 1'!M49</f>
        <v>490</v>
      </c>
      <c r="N51" s="321">
        <f t="shared" si="18"/>
        <v>1723</v>
      </c>
      <c r="O51" s="92">
        <v>669</v>
      </c>
      <c r="P51" s="92">
        <v>536</v>
      </c>
      <c r="Q51" s="21">
        <v>609</v>
      </c>
      <c r="R51" s="321">
        <f t="shared" si="19"/>
        <v>1814</v>
      </c>
      <c r="S51" s="305">
        <f t="shared" si="20"/>
        <v>6063</v>
      </c>
    </row>
    <row r="52" spans="1:19" ht="12.75">
      <c r="A52" s="346" t="s">
        <v>107</v>
      </c>
      <c r="B52" s="20">
        <f>'SEDE 1'!B50</f>
        <v>23</v>
      </c>
      <c r="C52" s="20">
        <f>'SEDE 1'!C50</f>
        <v>17</v>
      </c>
      <c r="D52" s="20">
        <f>'SEDE 1'!D50</f>
        <v>15</v>
      </c>
      <c r="E52" s="302">
        <f>B52+C52+D52</f>
        <v>55</v>
      </c>
      <c r="F52" s="92">
        <v>20</v>
      </c>
      <c r="G52" s="348">
        <f>'SEDE 1'!G50</f>
        <v>25</v>
      </c>
      <c r="H52" s="348">
        <f>'SEDE 1'!H50</f>
        <v>14</v>
      </c>
      <c r="I52" s="302">
        <f t="shared" si="17"/>
        <v>59</v>
      </c>
      <c r="J52" s="304">
        <f>I52+E52</f>
        <v>114</v>
      </c>
      <c r="K52" s="348">
        <f>'SEDE 1'!K50</f>
        <v>25</v>
      </c>
      <c r="L52" s="348">
        <f>'SEDE 1'!L50</f>
        <v>20</v>
      </c>
      <c r="M52" s="348">
        <f>'SEDE 1'!M50</f>
        <v>10</v>
      </c>
      <c r="N52" s="349">
        <f>SUM(K52:M52)</f>
        <v>55</v>
      </c>
      <c r="O52" s="92">
        <v>14</v>
      </c>
      <c r="P52" s="92">
        <v>12</v>
      </c>
      <c r="Q52" s="21">
        <v>8</v>
      </c>
      <c r="R52" s="321">
        <f t="shared" si="19"/>
        <v>34</v>
      </c>
      <c r="S52" s="305">
        <f t="shared" si="20"/>
        <v>203</v>
      </c>
    </row>
    <row r="53" spans="1:19" ht="12.75">
      <c r="A53" s="346" t="s">
        <v>106</v>
      </c>
      <c r="B53" s="20">
        <f>'SEDE 1'!B51</f>
        <v>62</v>
      </c>
      <c r="C53" s="20">
        <f>'SEDE 1'!C51</f>
        <v>55</v>
      </c>
      <c r="D53" s="20">
        <f>'SEDE 1'!D51</f>
        <v>59</v>
      </c>
      <c r="E53" s="302">
        <f>B53+C53+D53</f>
        <v>176</v>
      </c>
      <c r="F53" s="92">
        <v>64</v>
      </c>
      <c r="G53" s="348">
        <f>'SEDE 1'!G51</f>
        <v>64</v>
      </c>
      <c r="H53" s="348">
        <f>'SEDE 1'!H51</f>
        <v>47</v>
      </c>
      <c r="I53" s="302">
        <f t="shared" si="17"/>
        <v>175</v>
      </c>
      <c r="J53" s="304">
        <f>I53+E53</f>
        <v>351</v>
      </c>
      <c r="K53" s="348">
        <f>'SEDE 1'!K51</f>
        <v>63</v>
      </c>
      <c r="L53" s="348">
        <f>'SEDE 1'!L51</f>
        <v>51</v>
      </c>
      <c r="M53" s="348">
        <f>'SEDE 1'!M51</f>
        <v>39</v>
      </c>
      <c r="N53" s="349">
        <f>SUM(K53:M53)</f>
        <v>153</v>
      </c>
      <c r="O53" s="92">
        <v>51</v>
      </c>
      <c r="P53" s="92">
        <v>47</v>
      </c>
      <c r="Q53" s="21">
        <v>34</v>
      </c>
      <c r="R53" s="321">
        <f t="shared" si="19"/>
        <v>132</v>
      </c>
      <c r="S53" s="305">
        <f t="shared" si="20"/>
        <v>636</v>
      </c>
    </row>
    <row r="54" spans="1:19" ht="12.75">
      <c r="A54" s="346" t="s">
        <v>20</v>
      </c>
      <c r="B54" s="20">
        <f>'SEDE 1'!B52</f>
        <v>55</v>
      </c>
      <c r="C54" s="20">
        <f>'SEDE 1'!C52</f>
        <v>74</v>
      </c>
      <c r="D54" s="20">
        <f>'SEDE 1'!D52</f>
        <v>72</v>
      </c>
      <c r="E54" s="351">
        <f>SUM(B54:D54)</f>
        <v>201</v>
      </c>
      <c r="F54" s="101">
        <v>80</v>
      </c>
      <c r="G54" s="348">
        <f>'SEDE 1'!G52</f>
        <v>73</v>
      </c>
      <c r="H54" s="348">
        <f>'SEDE 1'!H52</f>
        <v>82</v>
      </c>
      <c r="I54" s="307">
        <f>H54+G54+F54</f>
        <v>235</v>
      </c>
      <c r="J54" s="304">
        <f>I54+E54</f>
        <v>436</v>
      </c>
      <c r="K54" s="348">
        <f>'SEDE 1'!K52</f>
        <v>67</v>
      </c>
      <c r="L54" s="348">
        <f>'SEDE 1'!L52</f>
        <v>87</v>
      </c>
      <c r="M54" s="348">
        <f>'SEDE 1'!M52</f>
        <v>58</v>
      </c>
      <c r="N54" s="321">
        <f>SUM(K54:M54)</f>
        <v>212</v>
      </c>
      <c r="O54" s="92">
        <v>91</v>
      </c>
      <c r="P54" s="138">
        <v>74</v>
      </c>
      <c r="Q54" s="21">
        <v>58</v>
      </c>
      <c r="R54" s="321">
        <f>SUM(O54:Q54)</f>
        <v>223</v>
      </c>
      <c r="S54" s="305">
        <f>J54+N54+R54</f>
        <v>871</v>
      </c>
    </row>
    <row r="55" spans="1:19" ht="12.75">
      <c r="A55" s="352" t="s">
        <v>4</v>
      </c>
      <c r="B55" s="353">
        <f>SUM(B48:B54)</f>
        <v>3220</v>
      </c>
      <c r="C55" s="354">
        <f>SUM(C48:C54)</f>
        <v>2845</v>
      </c>
      <c r="D55" s="355">
        <f>SUM(D48:D54)</f>
        <v>2742</v>
      </c>
      <c r="E55" s="356">
        <f>SUM(B55:D55)</f>
        <v>8807</v>
      </c>
      <c r="F55" s="357">
        <f>SUM(F48:F54)</f>
        <v>2977</v>
      </c>
      <c r="G55" s="357">
        <f>SUM(G48:G54)</f>
        <v>2844</v>
      </c>
      <c r="H55" s="358">
        <f>SUM(H48:H54)</f>
        <v>3382</v>
      </c>
      <c r="I55" s="358">
        <f>H55+G55+F55</f>
        <v>9203</v>
      </c>
      <c r="J55" s="359">
        <f>SUM(J48:J54)</f>
        <v>18010</v>
      </c>
      <c r="K55" s="359">
        <f>SUM(K48:K54)</f>
        <v>3019</v>
      </c>
      <c r="L55" s="357">
        <f>SUM(L48:L54)</f>
        <v>3141</v>
      </c>
      <c r="M55" s="360">
        <f>SUM(M48:M54)</f>
        <v>2814</v>
      </c>
      <c r="N55" s="454">
        <f>SUM(K55:M55)</f>
        <v>8974</v>
      </c>
      <c r="O55" s="361">
        <f>SUM(O48:O54)</f>
        <v>3140</v>
      </c>
      <c r="P55" s="457">
        <f>SUM(P48:P54)</f>
        <v>2859</v>
      </c>
      <c r="Q55" s="459">
        <f>SUM(Q48:Q54)</f>
        <v>2801</v>
      </c>
      <c r="R55" s="362">
        <f>SUM(O55:Q55)</f>
        <v>8800</v>
      </c>
      <c r="S55" s="362">
        <f>J55+N55+R55</f>
        <v>35784</v>
      </c>
    </row>
    <row r="56" spans="1:19" s="367" customFormat="1" ht="12.75">
      <c r="A56" s="363" t="s">
        <v>19</v>
      </c>
      <c r="B56" s="364">
        <f>'SEDE 1'!B54+SEDE2!B6</f>
        <v>377</v>
      </c>
      <c r="C56" s="364">
        <f>'SEDE 1'!C54+SEDE2!C6</f>
        <v>448</v>
      </c>
      <c r="D56" s="364">
        <f>'SEDE 1'!D54+SEDE2!D6</f>
        <v>539</v>
      </c>
      <c r="E56" s="305">
        <f t="shared" si="16"/>
        <v>1364</v>
      </c>
      <c r="F56" s="365">
        <f>'SEDE 1'!F54+SEDE2!F6</f>
        <v>558</v>
      </c>
      <c r="G56" s="365">
        <f>'SEDE 1'!G54+SEDE2!G6</f>
        <v>508</v>
      </c>
      <c r="H56" s="365">
        <f>'SEDE 1'!H54+SEDE2!H6</f>
        <v>425</v>
      </c>
      <c r="I56" s="305">
        <f>SUM(F56:H56)</f>
        <v>1491</v>
      </c>
      <c r="J56" s="304">
        <f>I56+E56</f>
        <v>2855</v>
      </c>
      <c r="K56" s="365">
        <f>'SEDE 1'!K54+SEDE2!K6</f>
        <v>472</v>
      </c>
      <c r="L56" s="365">
        <f>'SEDE 1'!L54+SEDE2!L6</f>
        <v>376</v>
      </c>
      <c r="M56" s="365">
        <f>'SEDE 1'!M54+SEDE2!M6</f>
        <v>551</v>
      </c>
      <c r="N56" s="366">
        <f t="shared" si="18"/>
        <v>1399</v>
      </c>
      <c r="O56" s="365">
        <f>'SEDE 1'!O54+SEDE2!O6</f>
        <v>438</v>
      </c>
      <c r="P56" s="365">
        <f>'SEDE 1'!P54+SEDE2!P6</f>
        <v>408</v>
      </c>
      <c r="Q56" s="365">
        <f>'SEDE 1'!Q54+SEDE2!Q6</f>
        <v>379</v>
      </c>
      <c r="R56" s="366">
        <f t="shared" si="19"/>
        <v>1225</v>
      </c>
      <c r="S56" s="305">
        <f t="shared" si="20"/>
        <v>5479</v>
      </c>
    </row>
    <row r="57" spans="1:19" ht="24">
      <c r="A57" s="368" t="s">
        <v>21</v>
      </c>
      <c r="B57" s="313" t="s">
        <v>52</v>
      </c>
      <c r="C57" s="313" t="s">
        <v>51</v>
      </c>
      <c r="D57" s="313" t="s">
        <v>53</v>
      </c>
      <c r="E57" s="296" t="s">
        <v>55</v>
      </c>
      <c r="F57" s="313" t="s">
        <v>62</v>
      </c>
      <c r="G57" s="313" t="s">
        <v>63</v>
      </c>
      <c r="H57" s="313" t="s">
        <v>64</v>
      </c>
      <c r="I57" s="296" t="s">
        <v>57</v>
      </c>
      <c r="J57" s="297" t="s">
        <v>3</v>
      </c>
      <c r="K57" s="313" t="s">
        <v>83</v>
      </c>
      <c r="L57" s="369" t="s">
        <v>87</v>
      </c>
      <c r="M57" s="369" t="s">
        <v>90</v>
      </c>
      <c r="N57" s="370" t="s">
        <v>56</v>
      </c>
      <c r="O57" s="313" t="s">
        <v>58</v>
      </c>
      <c r="P57" s="313" t="s">
        <v>59</v>
      </c>
      <c r="Q57" s="313" t="s">
        <v>60</v>
      </c>
      <c r="R57" s="294" t="s">
        <v>61</v>
      </c>
      <c r="S57" s="297" t="s">
        <v>84</v>
      </c>
    </row>
    <row r="58" spans="1:19" ht="12.75">
      <c r="A58" s="346" t="s">
        <v>22</v>
      </c>
      <c r="B58" s="299">
        <f>'SEDE 1'!B56+SEDE2!B8</f>
        <v>18626</v>
      </c>
      <c r="C58" s="299">
        <f>'SEDE 1'!C56+SEDE2!C8</f>
        <v>18752</v>
      </c>
      <c r="D58" s="299">
        <f>'SEDE 1'!D56+SEDE2!D8</f>
        <v>19090</v>
      </c>
      <c r="E58" s="302">
        <f>SUM(B58:D58)</f>
        <v>56468</v>
      </c>
      <c r="F58" s="348">
        <f>'SEDE 1'!F56+SEDE2!F8</f>
        <v>20151</v>
      </c>
      <c r="G58" s="348">
        <f>'SEDE 1'!G56+SEDE2!G8</f>
        <v>21010</v>
      </c>
      <c r="H58" s="348">
        <f>'SEDE 1'!H56+SEDE2!H8</f>
        <v>21058</v>
      </c>
      <c r="I58" s="302">
        <f>SUM(F58:H58)</f>
        <v>62219</v>
      </c>
      <c r="J58" s="304">
        <f>E58+I58</f>
        <v>118687</v>
      </c>
      <c r="K58" s="348">
        <f>'SEDE 1'!K56+SEDE2!K8</f>
        <v>19493</v>
      </c>
      <c r="L58" s="348">
        <f>'SEDE 1'!L56+SEDE2!L8</f>
        <v>19068</v>
      </c>
      <c r="M58" s="348">
        <f>'SEDE 1'!M56+SEDE2!M8</f>
        <v>18998</v>
      </c>
      <c r="N58" s="371">
        <f>SUM(K58:M58)</f>
        <v>57559</v>
      </c>
      <c r="O58" s="348">
        <f>'SEDE 1'!O56+SEDE2!O8</f>
        <v>21004</v>
      </c>
      <c r="P58" s="348">
        <f>'SEDE 1'!P56+SEDE2!P8</f>
        <v>17822</v>
      </c>
      <c r="Q58" s="348">
        <f>'SEDE 1'!Q56+SEDE2!Q8</f>
        <v>17215</v>
      </c>
      <c r="R58" s="321">
        <f>SUM(O58:Q58)</f>
        <v>56041</v>
      </c>
      <c r="S58" s="305">
        <f t="shared" si="20"/>
        <v>232287</v>
      </c>
    </row>
    <row r="59" spans="1:19" ht="12.75">
      <c r="A59" s="372" t="s">
        <v>23</v>
      </c>
      <c r="B59" s="310">
        <f>'SEDE 1'!B57+SEDE2!B9</f>
        <v>13451</v>
      </c>
      <c r="C59" s="310">
        <f>'SEDE 1'!C57+SEDE2!C9</f>
        <v>14401</v>
      </c>
      <c r="D59" s="310">
        <f>'SEDE 1'!D57+SEDE2!D9</f>
        <v>14629</v>
      </c>
      <c r="E59" s="310">
        <f>SUM(B59:D59)</f>
        <v>42481</v>
      </c>
      <c r="F59" s="310">
        <f>'SEDE 1'!F57+SEDE2!F9</f>
        <v>15971</v>
      </c>
      <c r="G59" s="310">
        <f>'SEDE 1'!G57+SEDE2!G9</f>
        <v>16194</v>
      </c>
      <c r="H59" s="310">
        <f>'SEDE 1'!H57+SEDE2!H9</f>
        <v>15923</v>
      </c>
      <c r="I59" s="310">
        <f>SUM(F59:H59)</f>
        <v>48088</v>
      </c>
      <c r="J59" s="373">
        <f>E59+I59</f>
        <v>90569</v>
      </c>
      <c r="K59" s="310">
        <f>'SEDE 1'!K57+SEDE2!K9</f>
        <v>15105</v>
      </c>
      <c r="L59" s="310">
        <f>'SEDE 1'!L57+SEDE2!L9</f>
        <v>14815</v>
      </c>
      <c r="M59" s="310">
        <f>'SEDE 1'!M57+SEDE2!M9</f>
        <v>15003</v>
      </c>
      <c r="N59" s="374">
        <f>SUM(K59:M59)</f>
        <v>44923</v>
      </c>
      <c r="O59" s="374">
        <f>'SEDE 1'!O57+SEDE2!O9</f>
        <v>16484</v>
      </c>
      <c r="P59" s="374">
        <f>'SEDE 1'!P57+SEDE2!P9</f>
        <v>14432</v>
      </c>
      <c r="Q59" s="374">
        <f>'SEDE 1'!Q57+SEDE2!Q9</f>
        <v>14672</v>
      </c>
      <c r="R59" s="374">
        <f>SUM(O59:Q59)</f>
        <v>45588</v>
      </c>
      <c r="S59" s="305">
        <f t="shared" si="20"/>
        <v>181080</v>
      </c>
    </row>
    <row r="60" spans="1:19" ht="24">
      <c r="A60" s="375" t="s">
        <v>24</v>
      </c>
      <c r="B60" s="313" t="s">
        <v>52</v>
      </c>
      <c r="C60" s="313" t="s">
        <v>51</v>
      </c>
      <c r="D60" s="313" t="s">
        <v>53</v>
      </c>
      <c r="E60" s="296" t="s">
        <v>55</v>
      </c>
      <c r="F60" s="376" t="s">
        <v>0</v>
      </c>
      <c r="G60" s="376" t="s">
        <v>1</v>
      </c>
      <c r="H60" s="313" t="s">
        <v>64</v>
      </c>
      <c r="I60" s="296" t="s">
        <v>57</v>
      </c>
      <c r="J60" s="297" t="s">
        <v>3</v>
      </c>
      <c r="K60" s="313" t="s">
        <v>83</v>
      </c>
      <c r="L60" s="377" t="s">
        <v>87</v>
      </c>
      <c r="M60" s="377" t="s">
        <v>90</v>
      </c>
      <c r="N60" s="370" t="s">
        <v>56</v>
      </c>
      <c r="O60" s="313" t="s">
        <v>58</v>
      </c>
      <c r="P60" s="313" t="s">
        <v>59</v>
      </c>
      <c r="Q60" s="313" t="s">
        <v>60</v>
      </c>
      <c r="R60" s="294" t="s">
        <v>61</v>
      </c>
      <c r="S60" s="297" t="s">
        <v>4</v>
      </c>
    </row>
    <row r="61" spans="1:256" ht="12.75">
      <c r="A61" s="378" t="s">
        <v>25</v>
      </c>
      <c r="B61" s="35">
        <f>'SEDE 1'!B59+SEDE2!B11</f>
        <v>4556</v>
      </c>
      <c r="C61" s="35">
        <f>'SEDE 1'!C59+SEDE2!C11</f>
        <v>5749</v>
      </c>
      <c r="D61" s="35">
        <f>'SEDE 1'!D59+SEDE2!D11</f>
        <v>3158</v>
      </c>
      <c r="E61" s="302">
        <f>D61+C61+B61</f>
        <v>13463</v>
      </c>
      <c r="F61" s="35">
        <f>'SEDE 1'!F59+SEDE2!F11</f>
        <v>3263</v>
      </c>
      <c r="G61" s="35">
        <f>'SEDE 1'!G59+SEDE2!G11</f>
        <v>3513</v>
      </c>
      <c r="H61" s="35">
        <f>'SEDE 1'!H59+SEDE2!H11</f>
        <v>3339</v>
      </c>
      <c r="I61" s="302">
        <f>H61+G61+F61</f>
        <v>10115</v>
      </c>
      <c r="J61" s="302">
        <f>I61+E61</f>
        <v>23578</v>
      </c>
      <c r="K61" s="35">
        <f>'SEDE 1'!K59+SEDE2!K11</f>
        <v>2881</v>
      </c>
      <c r="L61" s="35">
        <f>'SEDE 1'!L59+SEDE2!L11</f>
        <v>2779</v>
      </c>
      <c r="M61" s="35">
        <f>'SEDE 1'!M59+SEDE2!M11</f>
        <v>2791</v>
      </c>
      <c r="N61" s="302">
        <f>M61+L61+K61</f>
        <v>8451</v>
      </c>
      <c r="O61" s="35">
        <f>'SEDE 1'!O59+SEDE2!O11</f>
        <v>3205</v>
      </c>
      <c r="P61" s="35">
        <f>'SEDE 1'!P59+SEDE2!P11</f>
        <v>2949</v>
      </c>
      <c r="Q61" s="35">
        <f>'SEDE 1'!Q59+SEDE2!Q11</f>
        <v>2585</v>
      </c>
      <c r="R61" s="302">
        <f>Q61+P61+O61</f>
        <v>8739</v>
      </c>
      <c r="S61" s="305">
        <f>J61+N61+R61</f>
        <v>40768</v>
      </c>
      <c r="T61" s="379"/>
      <c r="U61" s="379"/>
      <c r="V61" s="379"/>
      <c r="W61" s="379"/>
      <c r="X61" s="379"/>
      <c r="Y61" s="379"/>
      <c r="Z61" s="379"/>
      <c r="AA61" s="379"/>
      <c r="AB61" s="379"/>
      <c r="AC61" s="379"/>
      <c r="AD61" s="379"/>
      <c r="AE61" s="379"/>
      <c r="AF61" s="379"/>
      <c r="AG61" s="379"/>
      <c r="AH61" s="379"/>
      <c r="AI61" s="379"/>
      <c r="AJ61" s="379"/>
      <c r="AK61" s="379"/>
      <c r="AL61" s="379"/>
      <c r="AM61" s="379"/>
      <c r="AN61" s="379"/>
      <c r="AO61" s="379"/>
      <c r="AP61" s="379"/>
      <c r="AQ61" s="379"/>
      <c r="AR61" s="379"/>
      <c r="AS61" s="379"/>
      <c r="AT61" s="379"/>
      <c r="AU61" s="379"/>
      <c r="AV61" s="379"/>
      <c r="AW61" s="379"/>
      <c r="AX61" s="379"/>
      <c r="AY61" s="379"/>
      <c r="AZ61" s="379"/>
      <c r="BA61" s="379"/>
      <c r="BB61" s="379"/>
      <c r="BC61" s="379"/>
      <c r="BD61" s="379"/>
      <c r="BE61" s="379"/>
      <c r="BF61" s="379"/>
      <c r="BG61" s="379"/>
      <c r="BH61" s="379"/>
      <c r="BI61" s="379"/>
      <c r="BJ61" s="379"/>
      <c r="BK61" s="379"/>
      <c r="BL61" s="379"/>
      <c r="BM61" s="379"/>
      <c r="BN61" s="379"/>
      <c r="BO61" s="379"/>
      <c r="BP61" s="379"/>
      <c r="BQ61" s="379"/>
      <c r="BR61" s="379"/>
      <c r="BS61" s="379"/>
      <c r="BT61" s="379"/>
      <c r="BU61" s="379"/>
      <c r="BV61" s="379"/>
      <c r="BW61" s="379"/>
      <c r="BX61" s="379"/>
      <c r="BY61" s="379"/>
      <c r="BZ61" s="379"/>
      <c r="CA61" s="379"/>
      <c r="CB61" s="379"/>
      <c r="CC61" s="379"/>
      <c r="CD61" s="379"/>
      <c r="CE61" s="379"/>
      <c r="CF61" s="379"/>
      <c r="CG61" s="379"/>
      <c r="CH61" s="379"/>
      <c r="CI61" s="379"/>
      <c r="CJ61" s="379"/>
      <c r="CK61" s="379"/>
      <c r="CL61" s="379"/>
      <c r="CM61" s="379"/>
      <c r="CN61" s="379"/>
      <c r="CO61" s="379"/>
      <c r="CP61" s="379"/>
      <c r="CQ61" s="379"/>
      <c r="CR61" s="379"/>
      <c r="CS61" s="379"/>
      <c r="CT61" s="379">
        <v>0</v>
      </c>
      <c r="CU61" s="379">
        <v>0</v>
      </c>
      <c r="CV61" s="379">
        <v>0</v>
      </c>
      <c r="CW61" s="379">
        <v>0</v>
      </c>
      <c r="CX61" s="379">
        <v>0</v>
      </c>
      <c r="CY61" s="379">
        <v>0</v>
      </c>
      <c r="CZ61" s="379">
        <v>0</v>
      </c>
      <c r="DA61" s="379">
        <v>0</v>
      </c>
      <c r="DB61" s="379">
        <v>0</v>
      </c>
      <c r="DC61" s="379">
        <v>0</v>
      </c>
      <c r="DD61" s="379">
        <v>0</v>
      </c>
      <c r="DE61" s="379">
        <v>0</v>
      </c>
      <c r="DF61" s="379">
        <v>0</v>
      </c>
      <c r="DG61" s="379">
        <v>0</v>
      </c>
      <c r="DH61" s="379">
        <v>0</v>
      </c>
      <c r="DI61" s="379">
        <v>0</v>
      </c>
      <c r="DJ61" s="379">
        <v>0</v>
      </c>
      <c r="DK61" s="379">
        <v>0</v>
      </c>
      <c r="DL61" s="379">
        <v>0</v>
      </c>
      <c r="DM61" s="379">
        <v>0</v>
      </c>
      <c r="DN61" s="379">
        <v>0</v>
      </c>
      <c r="DO61" s="379">
        <v>0</v>
      </c>
      <c r="DP61" s="379">
        <v>0</v>
      </c>
      <c r="DQ61" s="379">
        <v>0</v>
      </c>
      <c r="DR61" s="379">
        <v>0</v>
      </c>
      <c r="DS61" s="379">
        <v>0</v>
      </c>
      <c r="DT61" s="379">
        <v>0</v>
      </c>
      <c r="DU61" s="379">
        <v>0</v>
      </c>
      <c r="DV61" s="379">
        <v>0</v>
      </c>
      <c r="DW61" s="379">
        <v>0</v>
      </c>
      <c r="DX61" s="379">
        <v>0</v>
      </c>
      <c r="DY61" s="379">
        <v>0</v>
      </c>
      <c r="DZ61" s="379">
        <v>0</v>
      </c>
      <c r="EA61" s="379">
        <v>0</v>
      </c>
      <c r="EB61" s="379">
        <v>0</v>
      </c>
      <c r="EC61" s="379">
        <v>0</v>
      </c>
      <c r="ED61" s="379">
        <v>0</v>
      </c>
      <c r="EE61" s="379">
        <v>0</v>
      </c>
      <c r="EF61" s="379">
        <v>0</v>
      </c>
      <c r="EG61" s="379">
        <v>0</v>
      </c>
      <c r="EH61" s="379">
        <v>0</v>
      </c>
      <c r="EI61" s="379">
        <v>0</v>
      </c>
      <c r="EJ61" s="379">
        <v>0</v>
      </c>
      <c r="EK61" s="379">
        <v>0</v>
      </c>
      <c r="EL61" s="379">
        <v>0</v>
      </c>
      <c r="EM61" s="379">
        <v>0</v>
      </c>
      <c r="EN61" s="379">
        <v>0</v>
      </c>
      <c r="EO61" s="379">
        <v>0</v>
      </c>
      <c r="EP61" s="379">
        <v>0</v>
      </c>
      <c r="EQ61" s="379">
        <v>0</v>
      </c>
      <c r="ER61" s="379">
        <v>0</v>
      </c>
      <c r="ES61" s="379">
        <v>0</v>
      </c>
      <c r="ET61" s="379">
        <v>0</v>
      </c>
      <c r="EU61" s="379">
        <v>0</v>
      </c>
      <c r="EV61" s="379">
        <v>0</v>
      </c>
      <c r="EW61" s="379">
        <v>0</v>
      </c>
      <c r="EX61" s="379">
        <v>0</v>
      </c>
      <c r="EY61" s="379">
        <v>0</v>
      </c>
      <c r="EZ61" s="379">
        <v>0</v>
      </c>
      <c r="FA61" s="379">
        <v>0</v>
      </c>
      <c r="FB61" s="379">
        <v>0</v>
      </c>
      <c r="FC61" s="379">
        <v>0</v>
      </c>
      <c r="FD61" s="379">
        <v>0</v>
      </c>
      <c r="FE61" s="379">
        <v>0</v>
      </c>
      <c r="FF61" s="379">
        <v>0</v>
      </c>
      <c r="FG61" s="379">
        <v>0</v>
      </c>
      <c r="FH61" s="379">
        <v>0</v>
      </c>
      <c r="FI61" s="379">
        <v>0</v>
      </c>
      <c r="FJ61" s="379">
        <v>0</v>
      </c>
      <c r="FK61" s="379">
        <v>0</v>
      </c>
      <c r="FL61" s="379">
        <v>0</v>
      </c>
      <c r="FM61" s="379">
        <v>0</v>
      </c>
      <c r="FN61" s="379">
        <v>0</v>
      </c>
      <c r="FO61" s="379">
        <v>0</v>
      </c>
      <c r="FP61" s="379">
        <v>0</v>
      </c>
      <c r="FQ61" s="379">
        <v>0</v>
      </c>
      <c r="FR61" s="379">
        <v>0</v>
      </c>
      <c r="FS61" s="379">
        <v>0</v>
      </c>
      <c r="FT61" s="379">
        <v>0</v>
      </c>
      <c r="FU61" s="379">
        <v>0</v>
      </c>
      <c r="FV61" s="379">
        <v>0</v>
      </c>
      <c r="FW61" s="379">
        <v>0</v>
      </c>
      <c r="FX61" s="379">
        <v>0</v>
      </c>
      <c r="FY61" s="379">
        <v>0</v>
      </c>
      <c r="FZ61" s="379">
        <v>0</v>
      </c>
      <c r="GA61" s="379">
        <v>0</v>
      </c>
      <c r="GB61" s="379">
        <v>0</v>
      </c>
      <c r="GC61" s="379">
        <v>0</v>
      </c>
      <c r="GD61" s="379">
        <v>0</v>
      </c>
      <c r="GE61" s="379">
        <v>0</v>
      </c>
      <c r="GF61" s="379">
        <v>0</v>
      </c>
      <c r="GG61" s="379">
        <v>0</v>
      </c>
      <c r="GH61" s="379">
        <v>0</v>
      </c>
      <c r="GI61" s="379">
        <v>0</v>
      </c>
      <c r="GJ61" s="379">
        <v>0</v>
      </c>
      <c r="GK61" s="379">
        <v>0</v>
      </c>
      <c r="GL61" s="379">
        <v>0</v>
      </c>
      <c r="GM61" s="379">
        <v>0</v>
      </c>
      <c r="GN61" s="379">
        <v>0</v>
      </c>
      <c r="GO61" s="379">
        <v>0</v>
      </c>
      <c r="GP61" s="379">
        <v>0</v>
      </c>
      <c r="GQ61" s="379">
        <v>0</v>
      </c>
      <c r="GR61" s="379">
        <v>0</v>
      </c>
      <c r="GS61" s="379">
        <v>0</v>
      </c>
      <c r="GT61" s="379">
        <v>0</v>
      </c>
      <c r="GU61" s="379">
        <v>0</v>
      </c>
      <c r="GV61" s="379">
        <v>0</v>
      </c>
      <c r="GW61" s="379">
        <v>0</v>
      </c>
      <c r="GX61" s="379">
        <v>0</v>
      </c>
      <c r="GY61" s="379">
        <v>0</v>
      </c>
      <c r="GZ61" s="379">
        <v>0</v>
      </c>
      <c r="HA61" s="379">
        <v>0</v>
      </c>
      <c r="HB61" s="379">
        <v>0</v>
      </c>
      <c r="HC61" s="379">
        <v>0</v>
      </c>
      <c r="HD61" s="379">
        <v>0</v>
      </c>
      <c r="HE61" s="379">
        <v>0</v>
      </c>
      <c r="HF61" s="379">
        <v>0</v>
      </c>
      <c r="HG61" s="379">
        <v>0</v>
      </c>
      <c r="HH61" s="379">
        <v>0</v>
      </c>
      <c r="HI61" s="379">
        <v>0</v>
      </c>
      <c r="HJ61" s="379">
        <v>0</v>
      </c>
      <c r="HK61" s="379">
        <v>0</v>
      </c>
      <c r="HL61" s="379">
        <v>0</v>
      </c>
      <c r="HM61" s="379">
        <v>0</v>
      </c>
      <c r="HN61" s="379">
        <v>0</v>
      </c>
      <c r="HO61" s="379">
        <v>0</v>
      </c>
      <c r="HP61" s="379">
        <v>0</v>
      </c>
      <c r="HQ61" s="379">
        <v>0</v>
      </c>
      <c r="HR61" s="379">
        <v>0</v>
      </c>
      <c r="HS61" s="379">
        <v>0</v>
      </c>
      <c r="HT61" s="379">
        <v>0</v>
      </c>
      <c r="HU61" s="379">
        <v>0</v>
      </c>
      <c r="HV61" s="379">
        <v>0</v>
      </c>
      <c r="HW61" s="379">
        <v>0</v>
      </c>
      <c r="HX61" s="379">
        <v>0</v>
      </c>
      <c r="HY61" s="379">
        <v>0</v>
      </c>
      <c r="HZ61" s="379">
        <v>0</v>
      </c>
      <c r="IA61" s="379">
        <v>0</v>
      </c>
      <c r="IB61" s="379">
        <v>0</v>
      </c>
      <c r="IC61" s="379">
        <v>0</v>
      </c>
      <c r="ID61" s="379">
        <v>0</v>
      </c>
      <c r="IE61" s="379">
        <v>0</v>
      </c>
      <c r="IF61" s="379">
        <v>0</v>
      </c>
      <c r="IG61" s="379">
        <v>0</v>
      </c>
      <c r="IH61" s="379">
        <v>0</v>
      </c>
      <c r="II61" s="379">
        <v>0</v>
      </c>
      <c r="IJ61" s="379">
        <v>0</v>
      </c>
      <c r="IK61" s="379">
        <v>0</v>
      </c>
      <c r="IL61" s="379">
        <v>0</v>
      </c>
      <c r="IM61" s="379">
        <v>0</v>
      </c>
      <c r="IN61" s="379">
        <v>0</v>
      </c>
      <c r="IO61" s="379">
        <v>0</v>
      </c>
      <c r="IP61" s="379">
        <v>0</v>
      </c>
      <c r="IQ61" s="379">
        <v>0</v>
      </c>
      <c r="IR61" s="379">
        <v>0</v>
      </c>
      <c r="IS61" s="379">
        <v>0</v>
      </c>
      <c r="IT61" s="379">
        <v>0</v>
      </c>
      <c r="IU61" s="379">
        <v>0</v>
      </c>
      <c r="IV61" s="379">
        <v>0</v>
      </c>
    </row>
    <row r="62" spans="1:19" ht="12.75">
      <c r="A62" s="380" t="s">
        <v>26</v>
      </c>
      <c r="B62" s="35">
        <f>'SEDE 1'!B60+SEDE2!B12</f>
        <v>308</v>
      </c>
      <c r="C62" s="35">
        <f>'SEDE 1'!C60+SEDE2!C12</f>
        <v>310</v>
      </c>
      <c r="D62" s="35">
        <f>'SEDE 1'!D60+SEDE2!D12</f>
        <v>135</v>
      </c>
      <c r="E62" s="302">
        <f>D62+C62+B62</f>
        <v>753</v>
      </c>
      <c r="F62" s="35">
        <f>'SEDE 1'!F60+SEDE2!F12</f>
        <v>468</v>
      </c>
      <c r="G62" s="35">
        <f>'SEDE 1'!G60+SEDE2!G12</f>
        <v>508</v>
      </c>
      <c r="H62" s="35">
        <f>'SEDE 1'!H60+SEDE2!H12</f>
        <v>362</v>
      </c>
      <c r="I62" s="302">
        <f>H62+G62+F62</f>
        <v>1338</v>
      </c>
      <c r="J62" s="302">
        <f>I62+E62</f>
        <v>2091</v>
      </c>
      <c r="K62" s="35">
        <f>'SEDE 1'!K60+SEDE2!K12</f>
        <v>226</v>
      </c>
      <c r="L62" s="35">
        <f>'SEDE 1'!L60+SEDE2!L12</f>
        <v>366</v>
      </c>
      <c r="M62" s="35">
        <f>'SEDE 1'!M60+SEDE2!M12</f>
        <v>416</v>
      </c>
      <c r="N62" s="302">
        <f>SUM(K62:M62)</f>
        <v>1008</v>
      </c>
      <c r="O62" s="35">
        <f>'SEDE 1'!O60+SEDE2!O12</f>
        <v>628</v>
      </c>
      <c r="P62" s="35">
        <f>'SEDE 1'!P60+SEDE2!P12</f>
        <v>333</v>
      </c>
      <c r="Q62" s="35">
        <f>'SEDE 1'!Q60+SEDE2!Q12</f>
        <v>223</v>
      </c>
      <c r="R62" s="302">
        <f>SUM(O62:Q62)</f>
        <v>1184</v>
      </c>
      <c r="S62" s="305">
        <f>J62+N62+R62</f>
        <v>4283</v>
      </c>
    </row>
    <row r="63" spans="1:19" ht="12.75">
      <c r="A63" s="380" t="s">
        <v>27</v>
      </c>
      <c r="B63" s="35">
        <f>'SEDE 1'!B61+SEDE2!B13</f>
        <v>36264</v>
      </c>
      <c r="C63" s="35">
        <f>'SEDE 1'!C61+SEDE2!C13</f>
        <v>41261</v>
      </c>
      <c r="D63" s="35">
        <f>'SEDE 1'!D61+SEDE2!D13</f>
        <v>46097</v>
      </c>
      <c r="E63" s="302">
        <f>SUM(B63:D63)</f>
        <v>123622</v>
      </c>
      <c r="F63" s="35">
        <f>'SEDE 1'!F61+SEDE2!F13</f>
        <v>51603</v>
      </c>
      <c r="G63" s="35">
        <f>'SEDE 1'!G61+SEDE2!G13</f>
        <v>50223</v>
      </c>
      <c r="H63" s="35">
        <f>'SEDE 1'!H61+SEDE2!H13</f>
        <v>42086</v>
      </c>
      <c r="I63" s="302">
        <f>F63+G63+H63</f>
        <v>143912</v>
      </c>
      <c r="J63" s="302">
        <f>I63+E63</f>
        <v>267534</v>
      </c>
      <c r="K63" s="35">
        <f>'SEDE 1'!K61+SEDE2!K13</f>
        <v>49447</v>
      </c>
      <c r="L63" s="35">
        <f>'SEDE 1'!L61+SEDE2!L13</f>
        <v>49120</v>
      </c>
      <c r="M63" s="35">
        <f>'SEDE 1'!M61+SEDE2!M13</f>
        <v>48310</v>
      </c>
      <c r="N63" s="302">
        <f>SUM(K63:M63)</f>
        <v>146877</v>
      </c>
      <c r="O63" s="35">
        <f>'SEDE 1'!O61+SEDE2!O13</f>
        <v>60850</v>
      </c>
      <c r="P63" s="35">
        <f>'SEDE 1'!P61+SEDE2!P13</f>
        <v>58927</v>
      </c>
      <c r="Q63" s="35">
        <f>'SEDE 1'!Q61+SEDE2!Q13</f>
        <v>50559</v>
      </c>
      <c r="R63" s="302">
        <f>SUM(O63:Q63)</f>
        <v>170336</v>
      </c>
      <c r="S63" s="305">
        <f>J63+N63+R63</f>
        <v>584747</v>
      </c>
    </row>
    <row r="64" spans="1:19" ht="12.75">
      <c r="A64" s="380" t="s">
        <v>115</v>
      </c>
      <c r="B64" s="35">
        <f>'SEDE 1'!B62+SEDE2!B14</f>
        <v>1431</v>
      </c>
      <c r="C64" s="35">
        <f>'SEDE 1'!C62+SEDE2!C14</f>
        <v>1622</v>
      </c>
      <c r="D64" s="35">
        <f>'SEDE 1'!D62+SEDE2!D14</f>
        <v>1908</v>
      </c>
      <c r="E64" s="302">
        <f>SUM(B64:D64)</f>
        <v>4961</v>
      </c>
      <c r="F64" s="35">
        <f>'SEDE 1'!F62+SEDE2!F14</f>
        <v>1622</v>
      </c>
      <c r="G64" s="35">
        <f>'SEDE 1'!G62+SEDE2!G14</f>
        <v>1470</v>
      </c>
      <c r="H64" s="35">
        <f>'SEDE 1'!H62+SEDE2!H14</f>
        <v>880</v>
      </c>
      <c r="I64" s="302">
        <f>F64+G64+H64</f>
        <v>3972</v>
      </c>
      <c r="J64" s="302">
        <f>I64+E64</f>
        <v>8933</v>
      </c>
      <c r="K64" s="35">
        <f>'SEDE 1'!K62+SEDE2!K14</f>
        <v>753</v>
      </c>
      <c r="L64" s="35">
        <f>'SEDE 1'!L62+SEDE2!L14</f>
        <v>676</v>
      </c>
      <c r="M64" s="35">
        <f>'SEDE 1'!M62+SEDE2!M14</f>
        <v>687</v>
      </c>
      <c r="N64" s="302">
        <f>SUM(K64:M64)</f>
        <v>2116</v>
      </c>
      <c r="O64" s="35">
        <f>'SEDE 1'!O62+SEDE2!O14</f>
        <v>533</v>
      </c>
      <c r="P64" s="35">
        <f>'SEDE 1'!P62+SEDE2!P14</f>
        <v>270</v>
      </c>
      <c r="Q64" s="35">
        <f>'SEDE 1'!Q62+SEDE2!Q14</f>
        <v>295</v>
      </c>
      <c r="R64" s="302">
        <f>SUM(O64:Q64)</f>
        <v>1098</v>
      </c>
      <c r="S64" s="305">
        <f>J64+N64+R64</f>
        <v>12147</v>
      </c>
    </row>
    <row r="65" spans="1:19" ht="24">
      <c r="A65" s="375" t="s">
        <v>95</v>
      </c>
      <c r="B65" s="313" t="s">
        <v>52</v>
      </c>
      <c r="C65" s="313" t="s">
        <v>51</v>
      </c>
      <c r="D65" s="313" t="s">
        <v>53</v>
      </c>
      <c r="E65" s="296" t="s">
        <v>55</v>
      </c>
      <c r="F65" s="313" t="s">
        <v>62</v>
      </c>
      <c r="G65" s="313" t="s">
        <v>63</v>
      </c>
      <c r="H65" s="6" t="s">
        <v>64</v>
      </c>
      <c r="I65" s="296" t="s">
        <v>57</v>
      </c>
      <c r="J65" s="297" t="s">
        <v>3</v>
      </c>
      <c r="K65" s="313" t="s">
        <v>83</v>
      </c>
      <c r="L65" s="313" t="s">
        <v>87</v>
      </c>
      <c r="M65" s="313" t="s">
        <v>90</v>
      </c>
      <c r="N65" s="370" t="s">
        <v>56</v>
      </c>
      <c r="O65" s="313" t="s">
        <v>58</v>
      </c>
      <c r="P65" s="313" t="s">
        <v>59</v>
      </c>
      <c r="Q65" s="313" t="s">
        <v>60</v>
      </c>
      <c r="R65" s="294" t="s">
        <v>61</v>
      </c>
      <c r="S65" s="297" t="s">
        <v>4</v>
      </c>
    </row>
    <row r="66" spans="1:19" s="286" customFormat="1" ht="12.75">
      <c r="A66" s="381" t="s">
        <v>117</v>
      </c>
      <c r="B66" s="382">
        <f>'SEDE 1'!B64+SEDE2!B16+SEDE2!B26</f>
        <v>635</v>
      </c>
      <c r="C66" s="382">
        <f>'SEDE 1'!C64+SEDE2!C16+SEDE2!C26</f>
        <v>755</v>
      </c>
      <c r="D66" s="382">
        <f>'SEDE 1'!D64+SEDE2!D16+SEDE2!D26</f>
        <v>698</v>
      </c>
      <c r="E66" s="302">
        <f aca="true" t="shared" si="21" ref="E66:E71">SUM(B66:D66)</f>
        <v>2088</v>
      </c>
      <c r="F66" s="382">
        <f>'SEDE 1'!F64+SEDE2!F16+SEDE2!F26</f>
        <v>696</v>
      </c>
      <c r="G66" s="382">
        <f>'SEDE 1'!G64+SEDE2!G16+SEDE2!G26</f>
        <v>761</v>
      </c>
      <c r="H66" s="382">
        <f>'SEDE 1'!H64+SEDE2!H16+SEDE2!H26</f>
        <v>792</v>
      </c>
      <c r="I66" s="322">
        <f aca="true" t="shared" si="22" ref="I66:I71">SUM(F66:H66)</f>
        <v>2249</v>
      </c>
      <c r="J66" s="384">
        <f aca="true" t="shared" si="23" ref="J66:J71">+E66+I66</f>
        <v>4337</v>
      </c>
      <c r="K66" s="382">
        <f>'SEDE 1'!K64+SEDE2!K16+SEDE2!K26</f>
        <v>684</v>
      </c>
      <c r="L66" s="382">
        <f>'SEDE 1'!L64+SEDE2!L16+SEDE2!L26</f>
        <v>655</v>
      </c>
      <c r="M66" s="382">
        <f>'SEDE 1'!M64+SEDE2!M16+SEDE2!M26</f>
        <v>583</v>
      </c>
      <c r="N66" s="321">
        <f aca="true" t="shared" si="24" ref="N66:N71">SUM(K66:M66)</f>
        <v>1922</v>
      </c>
      <c r="O66" s="382">
        <f>'SEDE 1'!O64+SEDE2!O16+SEDE2!O26</f>
        <v>878</v>
      </c>
      <c r="P66" s="382">
        <f>'SEDE 1'!P64+SEDE2!P16+SEDE2!P26</f>
        <v>619</v>
      </c>
      <c r="Q66" s="382">
        <f>'SEDE 1'!Q64+SEDE2!Q16+SEDE2!Q26</f>
        <v>531</v>
      </c>
      <c r="R66" s="321">
        <f aca="true" t="shared" si="25" ref="R66:R71">SUM(O66:Q66)</f>
        <v>2028</v>
      </c>
      <c r="S66" s="305">
        <f aca="true" t="shared" si="26" ref="S66:S71">J66+N66+R66</f>
        <v>8287</v>
      </c>
    </row>
    <row r="67" spans="1:19" ht="12.75">
      <c r="A67" s="385" t="s">
        <v>66</v>
      </c>
      <c r="B67" s="382">
        <f>'SEDE 1'!B65+SEDE2!B17+SEDE2!B27</f>
        <v>170</v>
      </c>
      <c r="C67" s="382">
        <f>'SEDE 1'!C65+SEDE2!C17+SEDE2!C27</f>
        <v>169</v>
      </c>
      <c r="D67" s="382">
        <f>'SEDE 1'!D65+SEDE2!D17+SEDE2!D27</f>
        <v>168</v>
      </c>
      <c r="E67" s="302">
        <f t="shared" si="21"/>
        <v>507</v>
      </c>
      <c r="F67" s="382">
        <f>'SEDE 1'!F65+SEDE2!F17+SEDE2!F27</f>
        <v>168</v>
      </c>
      <c r="G67" s="382">
        <f>'SEDE 1'!G65+SEDE2!G17+SEDE2!G27</f>
        <v>168</v>
      </c>
      <c r="H67" s="382">
        <f>'SEDE 1'!H65+SEDE2!H17+SEDE2!H27</f>
        <v>167</v>
      </c>
      <c r="I67" s="322">
        <f t="shared" si="22"/>
        <v>503</v>
      </c>
      <c r="J67" s="384">
        <f t="shared" si="23"/>
        <v>1010</v>
      </c>
      <c r="K67" s="382">
        <f>'SEDE 1'!K65+SEDE2!K17+SEDE2!K27</f>
        <v>163</v>
      </c>
      <c r="L67" s="382">
        <f>'SEDE 1'!L65+SEDE2!L17+SEDE2!L27</f>
        <v>163</v>
      </c>
      <c r="M67" s="382">
        <f>'SEDE 1'!M65+SEDE2!M17+SEDE2!M27</f>
        <v>167</v>
      </c>
      <c r="N67" s="321">
        <f t="shared" si="24"/>
        <v>493</v>
      </c>
      <c r="O67" s="382">
        <f>'SEDE 1'!O65+SEDE2!O17+SEDE2!O27</f>
        <v>164</v>
      </c>
      <c r="P67" s="382">
        <f>'SEDE 1'!P65+SEDE2!P17+SEDE2!P27</f>
        <v>164</v>
      </c>
      <c r="Q67" s="382">
        <f>'SEDE 1'!Q65+SEDE2!Q17+SEDE2!Q27</f>
        <v>164</v>
      </c>
      <c r="R67" s="321">
        <f t="shared" si="25"/>
        <v>492</v>
      </c>
      <c r="S67" s="305">
        <f t="shared" si="26"/>
        <v>1995</v>
      </c>
    </row>
    <row r="68" spans="1:19" ht="12.75">
      <c r="A68" s="386" t="s">
        <v>28</v>
      </c>
      <c r="B68" s="382">
        <f>'SEDE 1'!B66+SEDE2!B18+SEDE2!B28</f>
        <v>834</v>
      </c>
      <c r="C68" s="382">
        <f>'SEDE 1'!C66+SEDE2!C18+SEDE2!C28</f>
        <v>929</v>
      </c>
      <c r="D68" s="382">
        <f>'SEDE 1'!D66+SEDE2!D18+SEDE2!D28</f>
        <v>887</v>
      </c>
      <c r="E68" s="302">
        <f>D68+C68+B68</f>
        <v>2650</v>
      </c>
      <c r="F68" s="382">
        <f>'SEDE 1'!F66+SEDE2!F18+SEDE2!F28</f>
        <v>868</v>
      </c>
      <c r="G68" s="382">
        <f>'SEDE 1'!G66+SEDE2!G18+SEDE2!G28</f>
        <v>949</v>
      </c>
      <c r="H68" s="382">
        <f>'SEDE 1'!H66+SEDE2!H18+SEDE2!H28</f>
        <v>967</v>
      </c>
      <c r="I68" s="387">
        <f>H68+G68+F68</f>
        <v>2784</v>
      </c>
      <c r="J68" s="384">
        <f t="shared" si="23"/>
        <v>5434</v>
      </c>
      <c r="K68" s="382">
        <f>'SEDE 1'!K66+SEDE2!K18+SEDE2!K28</f>
        <v>850</v>
      </c>
      <c r="L68" s="382">
        <f>'SEDE 1'!L66+SEDE2!L18+SEDE2!L28</f>
        <v>851</v>
      </c>
      <c r="M68" s="382">
        <f>'SEDE 1'!M66+SEDE2!M18+SEDE2!M28</f>
        <v>820</v>
      </c>
      <c r="N68" s="321">
        <f>SUM(K68:M68)</f>
        <v>2521</v>
      </c>
      <c r="O68" s="382">
        <f>'SEDE 1'!O66+SEDE2!O18+SEDE2!O28</f>
        <v>879</v>
      </c>
      <c r="P68" s="382">
        <f>'SEDE 1'!P66+SEDE2!P18+SEDE2!P28</f>
        <v>896</v>
      </c>
      <c r="Q68" s="382">
        <f>'SEDE 1'!Q66+SEDE2!Q18+SEDE2!Q28</f>
        <v>741</v>
      </c>
      <c r="R68" s="321">
        <f t="shared" si="25"/>
        <v>2516</v>
      </c>
      <c r="S68" s="305">
        <f t="shared" si="26"/>
        <v>10471</v>
      </c>
    </row>
    <row r="69" spans="1:19" ht="12.75">
      <c r="A69" s="386" t="s">
        <v>29</v>
      </c>
      <c r="B69" s="382">
        <f>'SEDE 1'!B67+SEDE2!B19+SEDE2!B29</f>
        <v>4854</v>
      </c>
      <c r="C69" s="382">
        <f>'SEDE 1'!C67+SEDE2!C19+SEDE2!C29</f>
        <v>4947</v>
      </c>
      <c r="D69" s="382">
        <f>'SEDE 1'!D67+SEDE2!D19+SEDE2!D29</f>
        <v>5217</v>
      </c>
      <c r="E69" s="302">
        <f t="shared" si="21"/>
        <v>15018</v>
      </c>
      <c r="F69" s="382">
        <f>'SEDE 1'!F67+SEDE2!F19+SEDE2!F29</f>
        <v>5500</v>
      </c>
      <c r="G69" s="382">
        <f>'SEDE 1'!G67+SEDE2!G19+SEDE2!G29</f>
        <v>5606</v>
      </c>
      <c r="H69" s="382">
        <f>'SEDE 1'!H67+SEDE2!H19+SEDE2!H29</f>
        <v>5953</v>
      </c>
      <c r="I69" s="302">
        <f t="shared" si="22"/>
        <v>17059</v>
      </c>
      <c r="J69" s="384">
        <f t="shared" si="23"/>
        <v>32077</v>
      </c>
      <c r="K69" s="382">
        <f>'SEDE 1'!K67+SEDE2!K19+SEDE2!K29</f>
        <v>5274</v>
      </c>
      <c r="L69" s="382">
        <f>'SEDE 1'!L67+SEDE2!L19+SEDE2!L29</f>
        <v>5877</v>
      </c>
      <c r="M69" s="382">
        <f>'SEDE 1'!M67+SEDE2!M19+SEDE2!M29</f>
        <v>4772</v>
      </c>
      <c r="N69" s="349">
        <f t="shared" si="24"/>
        <v>15923</v>
      </c>
      <c r="O69" s="382">
        <f>'SEDE 1'!O67+SEDE2!O19+SEDE2!O29</f>
        <v>5222</v>
      </c>
      <c r="P69" s="382">
        <f>'SEDE 1'!P67+SEDE2!P19+SEDE2!P29</f>
        <v>5083</v>
      </c>
      <c r="Q69" s="382">
        <f>'SEDE 1'!Q67+SEDE2!Q19+SEDE2!Q29</f>
        <v>5400</v>
      </c>
      <c r="R69" s="321">
        <f t="shared" si="25"/>
        <v>15705</v>
      </c>
      <c r="S69" s="305">
        <f t="shared" si="26"/>
        <v>63705</v>
      </c>
    </row>
    <row r="70" spans="1:19" ht="12.75">
      <c r="A70" s="386" t="s">
        <v>30</v>
      </c>
      <c r="B70" s="382">
        <f>'SEDE 1'!B68+SEDE2!B20+SEDE2!B30</f>
        <v>4327</v>
      </c>
      <c r="C70" s="382">
        <f>'SEDE 1'!C68+SEDE2!C20+SEDE2!C30</f>
        <v>4037</v>
      </c>
      <c r="D70" s="382">
        <f>'SEDE 1'!D68+SEDE2!D20+SEDE2!D30</f>
        <v>4620</v>
      </c>
      <c r="E70" s="302">
        <f t="shared" si="21"/>
        <v>12984</v>
      </c>
      <c r="F70" s="382">
        <f>'SEDE 1'!F68+SEDE2!F20+SEDE2!F30</f>
        <v>4471</v>
      </c>
      <c r="G70" s="382">
        <f>'SEDE 1'!G68+SEDE2!G20+SEDE2!G30</f>
        <v>4796</v>
      </c>
      <c r="H70" s="382">
        <f>'SEDE 1'!H68+SEDE2!H20+SEDE2!H30</f>
        <v>4600</v>
      </c>
      <c r="I70" s="302">
        <f t="shared" si="22"/>
        <v>13867</v>
      </c>
      <c r="J70" s="384">
        <f t="shared" si="23"/>
        <v>26851</v>
      </c>
      <c r="K70" s="382">
        <f>'SEDE 1'!K68+SEDE2!K20+SEDE2!K30</f>
        <v>4550</v>
      </c>
      <c r="L70" s="382">
        <f>'SEDE 1'!L68+SEDE2!L20+SEDE2!L30</f>
        <v>4477</v>
      </c>
      <c r="M70" s="382">
        <f>'SEDE 1'!M68+SEDE2!M20+SEDE2!M30</f>
        <v>4334</v>
      </c>
      <c r="N70" s="321">
        <f t="shared" si="24"/>
        <v>13361</v>
      </c>
      <c r="O70" s="382">
        <f>'SEDE 1'!O68+SEDE2!O20+SEDE2!O30</f>
        <v>4595</v>
      </c>
      <c r="P70" s="382">
        <f>'SEDE 1'!P68+SEDE2!P20+SEDE2!P30</f>
        <v>4337</v>
      </c>
      <c r="Q70" s="382">
        <f>'SEDE 1'!Q68+SEDE2!Q20+SEDE2!Q30</f>
        <v>4304</v>
      </c>
      <c r="R70" s="321">
        <f t="shared" si="25"/>
        <v>13236</v>
      </c>
      <c r="S70" s="305">
        <f t="shared" si="26"/>
        <v>53448</v>
      </c>
    </row>
    <row r="71" spans="1:19" ht="12.75">
      <c r="A71" s="386" t="s">
        <v>67</v>
      </c>
      <c r="B71" s="382">
        <f>'SEDE 1'!B69+SEDE2!B21+SEDE2!B31</f>
        <v>5270</v>
      </c>
      <c r="C71" s="382">
        <f>'SEDE 1'!C69+SEDE2!C21+SEDE2!C31</f>
        <v>4730</v>
      </c>
      <c r="D71" s="382">
        <f>'SEDE 1'!D69+SEDE2!D21+SEDE2!D31</f>
        <v>5199</v>
      </c>
      <c r="E71" s="302">
        <f t="shared" si="21"/>
        <v>15199</v>
      </c>
      <c r="F71" s="382">
        <f>'SEDE 1'!F69+SEDE2!F21+SEDE2!F31</f>
        <v>5050</v>
      </c>
      <c r="G71" s="382">
        <f>'SEDE 1'!G69+SEDE2!G21+SEDE2!G31</f>
        <v>5196</v>
      </c>
      <c r="H71" s="382">
        <f>'SEDE 1'!H69+SEDE2!H21+SEDE2!H31</f>
        <v>5005</v>
      </c>
      <c r="I71" s="302">
        <f t="shared" si="22"/>
        <v>15251</v>
      </c>
      <c r="J71" s="384">
        <f t="shared" si="23"/>
        <v>30450</v>
      </c>
      <c r="K71" s="382">
        <f>'SEDE 1'!K69+SEDE2!K21+SEDE2!K31</f>
        <v>5040</v>
      </c>
      <c r="L71" s="382">
        <f>'SEDE 1'!L69+SEDE2!L21+SEDE2!L31</f>
        <v>5040</v>
      </c>
      <c r="M71" s="382">
        <f>'SEDE 1'!M69+SEDE2!M21+SEDE2!M31</f>
        <v>5020</v>
      </c>
      <c r="N71" s="321">
        <f t="shared" si="24"/>
        <v>15100</v>
      </c>
      <c r="O71" s="382">
        <f>'SEDE 1'!O69+SEDE2!O21+SEDE2!O31</f>
        <v>5130</v>
      </c>
      <c r="P71" s="382">
        <f>'SEDE 1'!P69+SEDE2!P21+SEDE2!P31</f>
        <v>4921</v>
      </c>
      <c r="Q71" s="382">
        <f>'SEDE 1'!Q69+SEDE2!Q21+SEDE2!Q31</f>
        <v>5089</v>
      </c>
      <c r="R71" s="321">
        <f t="shared" si="25"/>
        <v>15140</v>
      </c>
      <c r="S71" s="305">
        <f t="shared" si="26"/>
        <v>60690</v>
      </c>
    </row>
    <row r="72" spans="1:19" ht="12.75">
      <c r="A72" s="386" t="s">
        <v>31</v>
      </c>
      <c r="B72" s="388">
        <f>(B70*100)/B71</f>
        <v>82.10626185958255</v>
      </c>
      <c r="C72" s="388">
        <f aca="true" t="shared" si="27" ref="C72:K72">(C70*100)/C71</f>
        <v>85.34883720930233</v>
      </c>
      <c r="D72" s="388">
        <f t="shared" si="27"/>
        <v>88.86324293133295</v>
      </c>
      <c r="E72" s="389">
        <f t="shared" si="27"/>
        <v>85.42667280742154</v>
      </c>
      <c r="F72" s="388">
        <f t="shared" si="27"/>
        <v>88.53465346534654</v>
      </c>
      <c r="G72" s="388">
        <f t="shared" si="27"/>
        <v>92.30177059276366</v>
      </c>
      <c r="H72" s="388">
        <f>(H70*100)/H71</f>
        <v>91.9080919080919</v>
      </c>
      <c r="I72" s="389">
        <f t="shared" si="27"/>
        <v>90.92518523375516</v>
      </c>
      <c r="J72" s="390">
        <f t="shared" si="27"/>
        <v>88.18062397372742</v>
      </c>
      <c r="K72" s="388">
        <f t="shared" si="27"/>
        <v>90.27777777777777</v>
      </c>
      <c r="L72" s="388">
        <f aca="true" t="shared" si="28" ref="L72:R72">(L70*100)/L71</f>
        <v>88.82936507936508</v>
      </c>
      <c r="M72" s="388">
        <f t="shared" si="28"/>
        <v>86.33466135458167</v>
      </c>
      <c r="N72" s="389">
        <f t="shared" si="28"/>
        <v>88.48344370860927</v>
      </c>
      <c r="O72" s="388">
        <f t="shared" si="28"/>
        <v>89.57115009746589</v>
      </c>
      <c r="P72" s="388">
        <f t="shared" si="28"/>
        <v>88.1324933956513</v>
      </c>
      <c r="Q72" s="388">
        <f t="shared" si="28"/>
        <v>84.57457260758498</v>
      </c>
      <c r="R72" s="389">
        <f t="shared" si="28"/>
        <v>87.42404227212681</v>
      </c>
      <c r="S72" s="391">
        <f>(S70*100)/S71</f>
        <v>88.0672268907563</v>
      </c>
    </row>
    <row r="73" spans="1:19" ht="12.75">
      <c r="A73" s="386" t="s">
        <v>32</v>
      </c>
      <c r="B73" s="392">
        <f>B68/B67</f>
        <v>4.905882352941177</v>
      </c>
      <c r="C73" s="392">
        <f aca="true" t="shared" si="29" ref="C73:J73">C68/C67</f>
        <v>5.497041420118343</v>
      </c>
      <c r="D73" s="392">
        <f t="shared" si="29"/>
        <v>5.279761904761905</v>
      </c>
      <c r="E73" s="393">
        <f t="shared" si="29"/>
        <v>5.226824457593688</v>
      </c>
      <c r="F73" s="394">
        <f t="shared" si="29"/>
        <v>5.166666666666667</v>
      </c>
      <c r="G73" s="394">
        <f t="shared" si="29"/>
        <v>5.648809523809524</v>
      </c>
      <c r="H73" s="394">
        <f>H68/H67</f>
        <v>5.790419161676646</v>
      </c>
      <c r="I73" s="393">
        <f t="shared" si="29"/>
        <v>5.534791252485089</v>
      </c>
      <c r="J73" s="395">
        <f t="shared" si="29"/>
        <v>5.3801980198019805</v>
      </c>
      <c r="K73" s="394">
        <f>K68/K67</f>
        <v>5.214723926380368</v>
      </c>
      <c r="L73" s="392">
        <f aca="true" t="shared" si="30" ref="L73:R73">L68/L67</f>
        <v>5.220858895705521</v>
      </c>
      <c r="M73" s="392">
        <f t="shared" si="30"/>
        <v>4.910179640718563</v>
      </c>
      <c r="N73" s="393">
        <f t="shared" si="30"/>
        <v>5.113590263691684</v>
      </c>
      <c r="O73" s="392">
        <f t="shared" si="30"/>
        <v>5.359756097560975</v>
      </c>
      <c r="P73" s="392">
        <f t="shared" si="30"/>
        <v>5.463414634146342</v>
      </c>
      <c r="Q73" s="392">
        <f t="shared" si="30"/>
        <v>4.5182926829268295</v>
      </c>
      <c r="R73" s="389">
        <f t="shared" si="30"/>
        <v>5.1138211382113825</v>
      </c>
      <c r="S73" s="390">
        <f>S68/S67</f>
        <v>5.248621553884711</v>
      </c>
    </row>
    <row r="74" spans="1:19" ht="12.75">
      <c r="A74" s="386" t="s">
        <v>33</v>
      </c>
      <c r="B74" s="388">
        <f>B69/B68</f>
        <v>5.820143884892087</v>
      </c>
      <c r="C74" s="388">
        <f aca="true" t="shared" si="31" ref="C74:R74">C69/C68</f>
        <v>5.32508073196986</v>
      </c>
      <c r="D74" s="388">
        <f t="shared" si="31"/>
        <v>5.881623449830891</v>
      </c>
      <c r="E74" s="389">
        <f t="shared" si="31"/>
        <v>5.667169811320755</v>
      </c>
      <c r="F74" s="388">
        <f t="shared" si="31"/>
        <v>6.336405529953917</v>
      </c>
      <c r="G74" s="388">
        <f t="shared" si="31"/>
        <v>5.907270811380401</v>
      </c>
      <c r="H74" s="388">
        <f>H69/H68</f>
        <v>6.156153050672182</v>
      </c>
      <c r="I74" s="389">
        <f t="shared" si="31"/>
        <v>6.127514367816092</v>
      </c>
      <c r="J74" s="390">
        <f t="shared" si="31"/>
        <v>5.903018034596982</v>
      </c>
      <c r="K74" s="388">
        <f>K69/K68</f>
        <v>6.2047058823529415</v>
      </c>
      <c r="L74" s="388">
        <f t="shared" si="31"/>
        <v>6.9059929494712105</v>
      </c>
      <c r="M74" s="388">
        <f t="shared" si="31"/>
        <v>5.819512195121951</v>
      </c>
      <c r="N74" s="389">
        <f t="shared" si="31"/>
        <v>6.316144387147957</v>
      </c>
      <c r="O74" s="388">
        <f t="shared" si="31"/>
        <v>5.940841865756542</v>
      </c>
      <c r="P74" s="388">
        <f t="shared" si="31"/>
        <v>5.672991071428571</v>
      </c>
      <c r="Q74" s="388">
        <f t="shared" si="31"/>
        <v>7.287449392712551</v>
      </c>
      <c r="R74" s="389">
        <f t="shared" si="31"/>
        <v>6.242050874403816</v>
      </c>
      <c r="S74" s="390">
        <f>S69/S68</f>
        <v>6.08394613694967</v>
      </c>
    </row>
    <row r="75" spans="1:19" ht="18">
      <c r="A75" s="375" t="s">
        <v>96</v>
      </c>
      <c r="B75" s="313" t="s">
        <v>52</v>
      </c>
      <c r="C75" s="313" t="s">
        <v>51</v>
      </c>
      <c r="D75" s="313" t="s">
        <v>53</v>
      </c>
      <c r="E75" s="296" t="s">
        <v>55</v>
      </c>
      <c r="F75" s="313" t="s">
        <v>62</v>
      </c>
      <c r="G75" s="313" t="s">
        <v>63</v>
      </c>
      <c r="H75" s="313" t="s">
        <v>64</v>
      </c>
      <c r="I75" s="296" t="s">
        <v>57</v>
      </c>
      <c r="J75" s="297" t="s">
        <v>3</v>
      </c>
      <c r="K75" s="313" t="s">
        <v>54</v>
      </c>
      <c r="L75" s="313" t="s">
        <v>87</v>
      </c>
      <c r="M75" s="313" t="s">
        <v>49</v>
      </c>
      <c r="N75" s="296" t="s">
        <v>56</v>
      </c>
      <c r="O75" s="313" t="s">
        <v>58</v>
      </c>
      <c r="P75" s="313" t="s">
        <v>59</v>
      </c>
      <c r="Q75" s="313" t="s">
        <v>60</v>
      </c>
      <c r="R75" s="296" t="s">
        <v>61</v>
      </c>
      <c r="S75" s="297" t="s">
        <v>4</v>
      </c>
    </row>
    <row r="76" spans="1:19" ht="12.75">
      <c r="A76" s="385" t="s">
        <v>66</v>
      </c>
      <c r="B76" s="65">
        <f>'SEDE 1'!B74</f>
        <v>9</v>
      </c>
      <c r="C76" s="65">
        <f>'SEDE 1'!C74</f>
        <v>9</v>
      </c>
      <c r="D76" s="65">
        <f>'SEDE 1'!D74</f>
        <v>9</v>
      </c>
      <c r="E76" s="302">
        <f>SUM(B76:D76)</f>
        <v>27</v>
      </c>
      <c r="F76" s="65">
        <f>'SEDE 1'!F74</f>
        <v>9</v>
      </c>
      <c r="G76" s="65">
        <f>'SEDE 1'!G74</f>
        <v>9</v>
      </c>
      <c r="H76" s="65">
        <f>'SEDE 1'!H74</f>
        <v>10</v>
      </c>
      <c r="I76" s="322">
        <f>SUM(F76:H76)</f>
        <v>28</v>
      </c>
      <c r="J76" s="384">
        <f>+E76+I76</f>
        <v>55</v>
      </c>
      <c r="K76" s="65">
        <v>10</v>
      </c>
      <c r="L76" s="65">
        <f>'SEDE 1'!L74</f>
        <v>10</v>
      </c>
      <c r="M76" s="65">
        <v>10</v>
      </c>
      <c r="N76" s="396">
        <f>SUM(K76:M76)</f>
        <v>30</v>
      </c>
      <c r="O76" s="92">
        <v>11</v>
      </c>
      <c r="P76" s="92">
        <v>11</v>
      </c>
      <c r="Q76" s="66">
        <v>11</v>
      </c>
      <c r="R76" s="397">
        <f>SUM(O76:Q76)</f>
        <v>33</v>
      </c>
      <c r="S76" s="305">
        <f>J76+N76+R76</f>
        <v>118</v>
      </c>
    </row>
    <row r="77" spans="1:19" ht="12.75">
      <c r="A77" s="386" t="s">
        <v>28</v>
      </c>
      <c r="B77" s="65">
        <f>'SEDE 1'!B75</f>
        <v>35</v>
      </c>
      <c r="C77" s="65">
        <f>'SEDE 1'!C75</f>
        <v>36</v>
      </c>
      <c r="D77" s="65">
        <f>'SEDE 1'!D75</f>
        <v>32</v>
      </c>
      <c r="E77" s="302">
        <f>SUM(B77:D77)</f>
        <v>103</v>
      </c>
      <c r="F77" s="65">
        <f>'SEDE 1'!F75</f>
        <v>45</v>
      </c>
      <c r="G77" s="65">
        <f>'SEDE 1'!G75</f>
        <v>41</v>
      </c>
      <c r="H77" s="65">
        <f>'SEDE 1'!H75</f>
        <v>38</v>
      </c>
      <c r="I77" s="302">
        <f>SUM(F77:H77)</f>
        <v>124</v>
      </c>
      <c r="J77" s="384">
        <f>+E77+I77</f>
        <v>227</v>
      </c>
      <c r="K77" s="65">
        <v>32</v>
      </c>
      <c r="L77" s="65">
        <f>'SEDE 1'!L75</f>
        <v>36</v>
      </c>
      <c r="M77" s="65">
        <v>47</v>
      </c>
      <c r="N77" s="302">
        <f>SUM(K77:M77)</f>
        <v>115</v>
      </c>
      <c r="O77" s="92">
        <v>65</v>
      </c>
      <c r="P77" s="92">
        <v>51</v>
      </c>
      <c r="Q77" s="21">
        <v>43</v>
      </c>
      <c r="R77" s="302">
        <f>SUM(O77:Q77)</f>
        <v>159</v>
      </c>
      <c r="S77" s="305">
        <f>J77+N77+R77</f>
        <v>501</v>
      </c>
    </row>
    <row r="78" spans="1:19" ht="12.75">
      <c r="A78" s="386" t="s">
        <v>29</v>
      </c>
      <c r="B78" s="65">
        <f>'SEDE 1'!B76</f>
        <v>236</v>
      </c>
      <c r="C78" s="65">
        <f>'SEDE 1'!C76</f>
        <v>188</v>
      </c>
      <c r="D78" s="65">
        <f>'SEDE 1'!D76</f>
        <v>176</v>
      </c>
      <c r="E78" s="302">
        <f>SUM(B78:D78)</f>
        <v>600</v>
      </c>
      <c r="F78" s="65">
        <f>'SEDE 1'!F76</f>
        <v>210</v>
      </c>
      <c r="G78" s="65">
        <f>'SEDE 1'!G76</f>
        <v>161</v>
      </c>
      <c r="H78" s="65">
        <f>'SEDE 1'!H76</f>
        <v>246</v>
      </c>
      <c r="I78" s="302">
        <f>SUM(F78:H78)</f>
        <v>617</v>
      </c>
      <c r="J78" s="384">
        <f>+E78+I78</f>
        <v>1217</v>
      </c>
      <c r="K78" s="65">
        <v>181</v>
      </c>
      <c r="L78" s="65">
        <f>'SEDE 1'!L76</f>
        <v>311</v>
      </c>
      <c r="M78" s="65">
        <f>'SEDE 1'!M76</f>
        <v>158</v>
      </c>
      <c r="N78" s="302">
        <f>SUM(K78:M78)</f>
        <v>650</v>
      </c>
      <c r="O78" s="92">
        <v>227</v>
      </c>
      <c r="P78" s="92">
        <v>226</v>
      </c>
      <c r="Q78" s="21">
        <v>246</v>
      </c>
      <c r="R78" s="302">
        <f>SUM(O78:Q78)</f>
        <v>699</v>
      </c>
      <c r="S78" s="305">
        <f>J78+N78+R78</f>
        <v>2566</v>
      </c>
    </row>
    <row r="79" spans="1:19" ht="12.75">
      <c r="A79" s="386" t="s">
        <v>30</v>
      </c>
      <c r="B79" s="65">
        <f>'SEDE 1'!B77</f>
        <v>218</v>
      </c>
      <c r="C79" s="65">
        <f>'SEDE 1'!C77</f>
        <v>201</v>
      </c>
      <c r="D79" s="65">
        <f>'SEDE 1'!D77</f>
        <v>172</v>
      </c>
      <c r="E79" s="302">
        <f>SUM(B79:D79)</f>
        <v>591</v>
      </c>
      <c r="F79" s="65">
        <f>'SEDE 1'!F77</f>
        <v>196</v>
      </c>
      <c r="G79" s="65">
        <f>'SEDE 1'!G77</f>
        <v>236</v>
      </c>
      <c r="H79" s="65">
        <f>'SEDE 1'!H77</f>
        <v>232</v>
      </c>
      <c r="I79" s="302">
        <f>SUM(F79:H79)</f>
        <v>664</v>
      </c>
      <c r="J79" s="384">
        <f>+E79+I79</f>
        <v>1255</v>
      </c>
      <c r="K79" s="65">
        <f>'SEDE 1'!K77</f>
        <v>236</v>
      </c>
      <c r="L79" s="65">
        <f>'SEDE 1'!L77</f>
        <v>185</v>
      </c>
      <c r="M79" s="65">
        <f>'SEDE 1'!M77</f>
        <v>195</v>
      </c>
      <c r="N79" s="302">
        <f>SUM(K79:M79)</f>
        <v>616</v>
      </c>
      <c r="O79" s="92">
        <v>267</v>
      </c>
      <c r="P79" s="92">
        <v>229</v>
      </c>
      <c r="Q79" s="70">
        <v>203</v>
      </c>
      <c r="R79" s="302">
        <f>SUM(O79:Q79)</f>
        <v>699</v>
      </c>
      <c r="S79" s="305">
        <f>J79+N79+R79</f>
        <v>2570</v>
      </c>
    </row>
    <row r="80" spans="1:20" ht="12.75">
      <c r="A80" s="386" t="s">
        <v>67</v>
      </c>
      <c r="B80" s="65">
        <f>'SEDE 1'!B78</f>
        <v>280</v>
      </c>
      <c r="C80" s="65">
        <f>'SEDE 1'!C78</f>
        <v>252</v>
      </c>
      <c r="D80" s="65">
        <f>'SEDE 1'!D78</f>
        <v>279</v>
      </c>
      <c r="E80" s="302">
        <f>SUM(B80:D80)</f>
        <v>811</v>
      </c>
      <c r="F80" s="65">
        <f>'SEDE 1'!F78</f>
        <v>270</v>
      </c>
      <c r="G80" s="65">
        <f>'SEDE 1'!G78</f>
        <v>281</v>
      </c>
      <c r="H80" s="65">
        <f>'SEDE 1'!H78</f>
        <v>300</v>
      </c>
      <c r="I80" s="302">
        <f>SUM(F80:H80)</f>
        <v>851</v>
      </c>
      <c r="J80" s="384">
        <f>+E80+I80</f>
        <v>1662</v>
      </c>
      <c r="K80" s="65">
        <f>'SEDE 1'!K78</f>
        <v>310</v>
      </c>
      <c r="L80" s="65">
        <f>'SEDE 1'!L78</f>
        <v>310</v>
      </c>
      <c r="M80" s="65">
        <f>'SEDE 1'!M78</f>
        <v>301</v>
      </c>
      <c r="N80" s="302">
        <f>SUM(K80:M80)</f>
        <v>921</v>
      </c>
      <c r="O80" s="92">
        <v>341</v>
      </c>
      <c r="P80" s="92">
        <v>330</v>
      </c>
      <c r="Q80" s="70">
        <v>341</v>
      </c>
      <c r="R80" s="302">
        <f>SUM(O80:Q80)</f>
        <v>1012</v>
      </c>
      <c r="S80" s="305">
        <f>J80+N80+R80</f>
        <v>3595</v>
      </c>
      <c r="T80" s="399"/>
    </row>
    <row r="81" spans="1:19" ht="12.75">
      <c r="A81" s="386" t="s">
        <v>31</v>
      </c>
      <c r="B81" s="388">
        <f>(B79*100)/B80</f>
        <v>77.85714285714286</v>
      </c>
      <c r="C81" s="388">
        <f>(C79*100)/C80</f>
        <v>79.76190476190476</v>
      </c>
      <c r="D81" s="388">
        <f aca="true" t="shared" si="32" ref="D81:S81">(D79*100)/D80</f>
        <v>61.64874551971326</v>
      </c>
      <c r="E81" s="389">
        <f t="shared" si="32"/>
        <v>72.87299630086314</v>
      </c>
      <c r="F81" s="388">
        <f t="shared" si="32"/>
        <v>72.5925925925926</v>
      </c>
      <c r="G81" s="388">
        <f t="shared" si="32"/>
        <v>83.98576512455516</v>
      </c>
      <c r="H81" s="388">
        <f t="shared" si="32"/>
        <v>77.33333333333333</v>
      </c>
      <c r="I81" s="389">
        <f t="shared" si="32"/>
        <v>78.02585193889541</v>
      </c>
      <c r="J81" s="390">
        <f t="shared" si="32"/>
        <v>75.51143200962696</v>
      </c>
      <c r="K81" s="388">
        <f t="shared" si="32"/>
        <v>76.12903225806451</v>
      </c>
      <c r="L81" s="388">
        <f t="shared" si="32"/>
        <v>59.67741935483871</v>
      </c>
      <c r="M81" s="388">
        <f t="shared" si="32"/>
        <v>64.78405315614619</v>
      </c>
      <c r="N81" s="400">
        <f t="shared" si="32"/>
        <v>66.88382193268187</v>
      </c>
      <c r="O81" s="388">
        <f t="shared" si="32"/>
        <v>78.2991202346041</v>
      </c>
      <c r="P81" s="388">
        <f t="shared" si="32"/>
        <v>69.39393939393939</v>
      </c>
      <c r="Q81" s="388">
        <f t="shared" si="32"/>
        <v>59.530791788856305</v>
      </c>
      <c r="R81" s="400">
        <f t="shared" si="32"/>
        <v>69.07114624505928</v>
      </c>
      <c r="S81" s="401">
        <f t="shared" si="32"/>
        <v>71.48817802503477</v>
      </c>
    </row>
    <row r="82" spans="1:19" ht="12.75">
      <c r="A82" s="386" t="s">
        <v>32</v>
      </c>
      <c r="B82" s="388">
        <f>B77/B76</f>
        <v>3.888888888888889</v>
      </c>
      <c r="C82" s="388">
        <f>C77/C76</f>
        <v>4</v>
      </c>
      <c r="D82" s="388">
        <f aca="true" t="shared" si="33" ref="D82:S83">D77/D76</f>
        <v>3.5555555555555554</v>
      </c>
      <c r="E82" s="389">
        <f t="shared" si="33"/>
        <v>3.814814814814815</v>
      </c>
      <c r="F82" s="388">
        <f t="shared" si="33"/>
        <v>5</v>
      </c>
      <c r="G82" s="388">
        <f t="shared" si="33"/>
        <v>4.555555555555555</v>
      </c>
      <c r="H82" s="388">
        <f t="shared" si="33"/>
        <v>3.8</v>
      </c>
      <c r="I82" s="389">
        <f t="shared" si="33"/>
        <v>4.428571428571429</v>
      </c>
      <c r="J82" s="402">
        <f t="shared" si="33"/>
        <v>4.127272727272727</v>
      </c>
      <c r="K82" s="403">
        <f t="shared" si="33"/>
        <v>3.2</v>
      </c>
      <c r="L82" s="403">
        <f t="shared" si="33"/>
        <v>3.6</v>
      </c>
      <c r="M82" s="403">
        <f t="shared" si="33"/>
        <v>4.7</v>
      </c>
      <c r="N82" s="400">
        <f t="shared" si="33"/>
        <v>3.8333333333333335</v>
      </c>
      <c r="O82" s="403">
        <f t="shared" si="33"/>
        <v>5.909090909090909</v>
      </c>
      <c r="P82" s="403">
        <f t="shared" si="33"/>
        <v>4.636363636363637</v>
      </c>
      <c r="Q82" s="403">
        <f t="shared" si="33"/>
        <v>3.909090909090909</v>
      </c>
      <c r="R82" s="400">
        <f t="shared" si="33"/>
        <v>4.818181818181818</v>
      </c>
      <c r="S82" s="402">
        <f t="shared" si="33"/>
        <v>4.245762711864407</v>
      </c>
    </row>
    <row r="83" spans="1:19" ht="12.75">
      <c r="A83" s="386" t="s">
        <v>33</v>
      </c>
      <c r="B83" s="388">
        <f>B78/B77</f>
        <v>6.742857142857143</v>
      </c>
      <c r="C83" s="388">
        <f>C78/C77</f>
        <v>5.222222222222222</v>
      </c>
      <c r="D83" s="388">
        <f aca="true" t="shared" si="34" ref="D83:S83">D78/D77</f>
        <v>5.5</v>
      </c>
      <c r="E83" s="389">
        <f t="shared" si="34"/>
        <v>5.825242718446602</v>
      </c>
      <c r="F83" s="388">
        <f t="shared" si="34"/>
        <v>4.666666666666667</v>
      </c>
      <c r="G83" s="388">
        <f t="shared" si="34"/>
        <v>3.926829268292683</v>
      </c>
      <c r="H83" s="388">
        <f t="shared" si="33"/>
        <v>6.473684210526316</v>
      </c>
      <c r="I83" s="389">
        <f t="shared" si="34"/>
        <v>4.975806451612903</v>
      </c>
      <c r="J83" s="404">
        <f t="shared" si="34"/>
        <v>5.361233480176211</v>
      </c>
      <c r="K83" s="388">
        <f t="shared" si="34"/>
        <v>5.65625</v>
      </c>
      <c r="L83" s="388">
        <f t="shared" si="34"/>
        <v>8.63888888888889</v>
      </c>
      <c r="M83" s="388">
        <f t="shared" si="34"/>
        <v>3.3617021276595747</v>
      </c>
      <c r="N83" s="400">
        <f t="shared" si="34"/>
        <v>5.6521739130434785</v>
      </c>
      <c r="O83" s="405">
        <f t="shared" si="34"/>
        <v>3.4923076923076923</v>
      </c>
      <c r="P83" s="405">
        <f t="shared" si="34"/>
        <v>4.431372549019608</v>
      </c>
      <c r="Q83" s="405">
        <f t="shared" si="34"/>
        <v>5.72093023255814</v>
      </c>
      <c r="R83" s="302">
        <f t="shared" si="34"/>
        <v>4.39622641509434</v>
      </c>
      <c r="S83" s="406">
        <f t="shared" si="34"/>
        <v>5.121756487025948</v>
      </c>
    </row>
    <row r="84" spans="1:19" ht="25.5">
      <c r="A84" s="407" t="s">
        <v>93</v>
      </c>
      <c r="B84" s="408" t="s">
        <v>52</v>
      </c>
      <c r="C84" s="408" t="s">
        <v>51</v>
      </c>
      <c r="D84" s="408" t="s">
        <v>53</v>
      </c>
      <c r="E84" s="322" t="s">
        <v>55</v>
      </c>
      <c r="F84" s="408" t="s">
        <v>62</v>
      </c>
      <c r="G84" s="408" t="s">
        <v>63</v>
      </c>
      <c r="H84" s="408" t="s">
        <v>64</v>
      </c>
      <c r="I84" s="322" t="s">
        <v>57</v>
      </c>
      <c r="J84" s="409" t="s">
        <v>3</v>
      </c>
      <c r="K84" s="408" t="s">
        <v>54</v>
      </c>
      <c r="L84" s="408" t="s">
        <v>86</v>
      </c>
      <c r="M84" s="408" t="s">
        <v>49</v>
      </c>
      <c r="N84" s="322" t="s">
        <v>56</v>
      </c>
      <c r="O84" s="408" t="s">
        <v>58</v>
      </c>
      <c r="P84" s="408" t="s">
        <v>59</v>
      </c>
      <c r="Q84" s="408" t="s">
        <v>60</v>
      </c>
      <c r="R84" s="322" t="s">
        <v>61</v>
      </c>
      <c r="S84" s="409" t="s">
        <v>4</v>
      </c>
    </row>
    <row r="85" spans="1:19" ht="12.75">
      <c r="A85" s="380" t="s">
        <v>44</v>
      </c>
      <c r="B85" s="410">
        <v>2</v>
      </c>
      <c r="C85" s="45">
        <v>6</v>
      </c>
      <c r="D85" s="411">
        <v>4</v>
      </c>
      <c r="E85" s="412">
        <f>SUM(B85:D85)</f>
        <v>12</v>
      </c>
      <c r="F85" s="413">
        <v>2</v>
      </c>
      <c r="G85" s="45">
        <v>4</v>
      </c>
      <c r="H85" s="45">
        <f>'SEDE 1'!H105</f>
        <v>4</v>
      </c>
      <c r="I85" s="412">
        <f>SUM(F85:H85)</f>
        <v>10</v>
      </c>
      <c r="J85" s="414">
        <f>+E85+I85</f>
        <v>22</v>
      </c>
      <c r="K85" s="45">
        <v>4</v>
      </c>
      <c r="L85" s="45">
        <v>1</v>
      </c>
      <c r="M85" s="45">
        <v>5</v>
      </c>
      <c r="N85" s="415">
        <f>SUM(K85:M85)</f>
        <v>10</v>
      </c>
      <c r="O85" s="43">
        <v>4</v>
      </c>
      <c r="P85" s="43">
        <v>4</v>
      </c>
      <c r="Q85" s="416">
        <v>1</v>
      </c>
      <c r="R85" s="415">
        <f>SUM(O85:Q85)</f>
        <v>9</v>
      </c>
      <c r="S85" s="417">
        <f>J85+N85+R85</f>
        <v>41</v>
      </c>
    </row>
    <row r="86" spans="1:19" ht="12.75">
      <c r="A86" s="378" t="s">
        <v>45</v>
      </c>
      <c r="B86" s="418">
        <v>7</v>
      </c>
      <c r="C86" s="45">
        <v>5</v>
      </c>
      <c r="D86" s="419">
        <v>3</v>
      </c>
      <c r="E86" s="420">
        <f>SUM(B86:D86)</f>
        <v>15</v>
      </c>
      <c r="F86" s="413">
        <v>4</v>
      </c>
      <c r="G86" s="45">
        <v>3</v>
      </c>
      <c r="H86" s="45">
        <v>7</v>
      </c>
      <c r="I86" s="412">
        <f>SUM(F86:H86)</f>
        <v>14</v>
      </c>
      <c r="J86" s="414">
        <f>+E86+I86</f>
        <v>29</v>
      </c>
      <c r="K86" s="45">
        <v>5</v>
      </c>
      <c r="L86" s="45">
        <v>5</v>
      </c>
      <c r="M86" s="45">
        <v>2</v>
      </c>
      <c r="N86" s="339">
        <f>SUM(K86:M86)</f>
        <v>12</v>
      </c>
      <c r="O86" s="70">
        <v>1</v>
      </c>
      <c r="P86" s="70">
        <v>8</v>
      </c>
      <c r="Q86" s="398">
        <v>3</v>
      </c>
      <c r="R86" s="412">
        <f>SUM(O86:Q86)</f>
        <v>12</v>
      </c>
      <c r="S86" s="417">
        <f>J86+N86+R86</f>
        <v>53</v>
      </c>
    </row>
    <row r="87" spans="1:19" ht="12.75">
      <c r="A87" s="380" t="s">
        <v>46</v>
      </c>
      <c r="B87" s="421">
        <f>(B85+B86)*100/B77</f>
        <v>25.714285714285715</v>
      </c>
      <c r="C87" s="421">
        <f aca="true" t="shared" si="35" ref="C87:S87">(C85+C86)*100/C77</f>
        <v>30.555555555555557</v>
      </c>
      <c r="D87" s="421">
        <f t="shared" si="35"/>
        <v>21.875</v>
      </c>
      <c r="E87" s="340">
        <f t="shared" si="35"/>
        <v>26.21359223300971</v>
      </c>
      <c r="F87" s="421">
        <f t="shared" si="35"/>
        <v>13.333333333333334</v>
      </c>
      <c r="G87" s="421">
        <f t="shared" si="35"/>
        <v>17.073170731707318</v>
      </c>
      <c r="H87" s="421">
        <f t="shared" si="35"/>
        <v>28.94736842105263</v>
      </c>
      <c r="I87" s="389">
        <f t="shared" si="35"/>
        <v>19.35483870967742</v>
      </c>
      <c r="J87" s="402">
        <f t="shared" si="35"/>
        <v>22.46696035242291</v>
      </c>
      <c r="K87" s="421">
        <f t="shared" si="35"/>
        <v>28.125</v>
      </c>
      <c r="L87" s="421">
        <f t="shared" si="35"/>
        <v>16.666666666666668</v>
      </c>
      <c r="M87" s="421">
        <f t="shared" si="35"/>
        <v>14.893617021276595</v>
      </c>
      <c r="N87" s="389">
        <f t="shared" si="35"/>
        <v>19.130434782608695</v>
      </c>
      <c r="O87" s="421">
        <f t="shared" si="35"/>
        <v>7.6923076923076925</v>
      </c>
      <c r="P87" s="421">
        <f t="shared" si="35"/>
        <v>23.529411764705884</v>
      </c>
      <c r="Q87" s="421">
        <f t="shared" si="35"/>
        <v>9.30232558139535</v>
      </c>
      <c r="R87" s="389">
        <f t="shared" si="35"/>
        <v>13.20754716981132</v>
      </c>
      <c r="S87" s="402">
        <f t="shared" si="35"/>
        <v>18.7624750499002</v>
      </c>
    </row>
    <row r="88" spans="1:19" ht="12.75">
      <c r="A88" s="380" t="s">
        <v>47</v>
      </c>
      <c r="B88" s="83">
        <v>0</v>
      </c>
      <c r="C88" s="45">
        <v>1</v>
      </c>
      <c r="D88" s="84">
        <v>0</v>
      </c>
      <c r="E88" s="85">
        <f>SUM(B88:D88)</f>
        <v>1</v>
      </c>
      <c r="F88" s="45">
        <v>0</v>
      </c>
      <c r="G88" s="45">
        <v>1</v>
      </c>
      <c r="H88" s="46">
        <v>0</v>
      </c>
      <c r="I88" s="47">
        <f>SUM(F88:H88)</f>
        <v>1</v>
      </c>
      <c r="J88" s="98">
        <f>E88+I88</f>
        <v>2</v>
      </c>
      <c r="K88" s="45">
        <v>1</v>
      </c>
      <c r="L88" s="45">
        <v>0</v>
      </c>
      <c r="M88" s="45">
        <v>0</v>
      </c>
      <c r="N88" s="47">
        <f>SUM(K88:M88)</f>
        <v>1</v>
      </c>
      <c r="O88" s="70">
        <v>0</v>
      </c>
      <c r="P88" s="70">
        <v>0</v>
      </c>
      <c r="Q88" s="70">
        <v>0</v>
      </c>
      <c r="R88" s="85">
        <f>SUM(O88:Q88)</f>
        <v>0</v>
      </c>
      <c r="S88" s="142">
        <f>J88+N88+R88</f>
        <v>3</v>
      </c>
    </row>
    <row r="89" spans="1:19" ht="12.75">
      <c r="A89" s="380" t="s">
        <v>48</v>
      </c>
      <c r="B89" s="422">
        <f>B88/B77*100</f>
        <v>0</v>
      </c>
      <c r="C89" s="422">
        <f aca="true" t="shared" si="36" ref="C89:S89">C88/C77*100</f>
        <v>2.7777777777777777</v>
      </c>
      <c r="D89" s="422">
        <f t="shared" si="36"/>
        <v>0</v>
      </c>
      <c r="E89" s="340">
        <f t="shared" si="36"/>
        <v>0.9708737864077669</v>
      </c>
      <c r="F89" s="422">
        <f t="shared" si="36"/>
        <v>0</v>
      </c>
      <c r="G89" s="422">
        <v>10</v>
      </c>
      <c r="H89" s="422">
        <f t="shared" si="36"/>
        <v>0</v>
      </c>
      <c r="I89" s="340">
        <f t="shared" si="36"/>
        <v>0.8064516129032258</v>
      </c>
      <c r="J89" s="402">
        <f t="shared" si="36"/>
        <v>0.881057268722467</v>
      </c>
      <c r="K89" s="422">
        <f t="shared" si="36"/>
        <v>3.125</v>
      </c>
      <c r="L89" s="422">
        <f t="shared" si="36"/>
        <v>0</v>
      </c>
      <c r="M89" s="422">
        <f t="shared" si="36"/>
        <v>0</v>
      </c>
      <c r="N89" s="340">
        <f t="shared" si="36"/>
        <v>0.8695652173913043</v>
      </c>
      <c r="O89" s="422">
        <f t="shared" si="36"/>
        <v>0</v>
      </c>
      <c r="P89" s="422">
        <f t="shared" si="36"/>
        <v>0</v>
      </c>
      <c r="Q89" s="422">
        <f t="shared" si="36"/>
        <v>0</v>
      </c>
      <c r="R89" s="389">
        <f t="shared" si="36"/>
        <v>0</v>
      </c>
      <c r="S89" s="402">
        <f t="shared" si="36"/>
        <v>0.5988023952095809</v>
      </c>
    </row>
    <row r="90" spans="1:19" ht="25.5">
      <c r="A90" s="375" t="s">
        <v>34</v>
      </c>
      <c r="B90" s="313" t="s">
        <v>52</v>
      </c>
      <c r="C90" s="313" t="s">
        <v>51</v>
      </c>
      <c r="D90" s="313" t="s">
        <v>53</v>
      </c>
      <c r="E90" s="296" t="s">
        <v>55</v>
      </c>
      <c r="F90" s="313" t="s">
        <v>62</v>
      </c>
      <c r="G90" s="313" t="s">
        <v>63</v>
      </c>
      <c r="H90" s="313" t="s">
        <v>64</v>
      </c>
      <c r="I90" s="296" t="s">
        <v>57</v>
      </c>
      <c r="J90" s="297" t="s">
        <v>3</v>
      </c>
      <c r="K90" s="313" t="s">
        <v>83</v>
      </c>
      <c r="L90" s="313" t="s">
        <v>87</v>
      </c>
      <c r="M90" s="313" t="s">
        <v>90</v>
      </c>
      <c r="N90" s="370" t="s">
        <v>56</v>
      </c>
      <c r="O90" s="313" t="s">
        <v>58</v>
      </c>
      <c r="P90" s="313" t="s">
        <v>59</v>
      </c>
      <c r="Q90" s="313" t="s">
        <v>60</v>
      </c>
      <c r="R90" s="294" t="s">
        <v>61</v>
      </c>
      <c r="S90" s="409" t="s">
        <v>4</v>
      </c>
    </row>
    <row r="91" spans="1:19" ht="12.75">
      <c r="A91" s="380" t="s">
        <v>35</v>
      </c>
      <c r="B91" s="423">
        <f>'SEDE 1'!B89+SEDE2!B36</f>
        <v>2916</v>
      </c>
      <c r="C91" s="423">
        <f>'SEDE 1'!C89+SEDE2!C36</f>
        <v>3279</v>
      </c>
      <c r="D91" s="423">
        <f>'SEDE 1'!D89+SEDE2!D36</f>
        <v>3178</v>
      </c>
      <c r="E91" s="424">
        <f>D91+C91+B91</f>
        <v>9373</v>
      </c>
      <c r="F91" s="423">
        <f>'SEDE 1'!F89+SEDE2!F36</f>
        <v>3418</v>
      </c>
      <c r="G91" s="423">
        <f>'SEDE 1'!G89+SEDE2!G36</f>
        <v>3207</v>
      </c>
      <c r="H91" s="423">
        <f>'SEDE 1'!H89+SEDE2!H36</f>
        <v>3007</v>
      </c>
      <c r="I91" s="302">
        <f>H91+G91+F91</f>
        <v>9632</v>
      </c>
      <c r="J91" s="304">
        <f>I91+E91</f>
        <v>19005</v>
      </c>
      <c r="K91" s="423">
        <f>'SEDE 1'!K89+SEDE2!K36</f>
        <v>3259</v>
      </c>
      <c r="L91" s="423">
        <f>'SEDE 1'!L89+SEDE2!L36</f>
        <v>3533</v>
      </c>
      <c r="M91" s="484">
        <f>'SEDE 1'!M89+SEDE2!M36</f>
        <v>3767</v>
      </c>
      <c r="N91" s="321">
        <f>SUM(K91:M91)</f>
        <v>10559</v>
      </c>
      <c r="O91" s="423">
        <f>'SEDE 1'!O89+SEDE2!O36</f>
        <v>4137</v>
      </c>
      <c r="P91" s="423">
        <f>'SEDE 1'!P89+SEDE2!P36</f>
        <v>3845</v>
      </c>
      <c r="Q91" s="423">
        <f>'SEDE 1'!Q89+SEDE2!Q36</f>
        <v>2684</v>
      </c>
      <c r="R91" s="426">
        <f>SUM(O91:Q91)</f>
        <v>10666</v>
      </c>
      <c r="S91" s="305">
        <f>J91+N91+R91</f>
        <v>40230</v>
      </c>
    </row>
    <row r="92" spans="1:19" ht="12.75">
      <c r="A92" s="380" t="s">
        <v>103</v>
      </c>
      <c r="B92" s="423">
        <f>'SEDE 1'!B91+SEDE2!B38</f>
        <v>43</v>
      </c>
      <c r="C92" s="423">
        <f>'SEDE 1'!C91+SEDE2!C38</f>
        <v>49</v>
      </c>
      <c r="D92" s="423">
        <f>'SEDE 1'!D91+SEDE2!D38</f>
        <v>50</v>
      </c>
      <c r="E92" s="302">
        <f>SUM(B92:D92)</f>
        <v>142</v>
      </c>
      <c r="F92" s="423">
        <f>'SEDE 1'!F91+SEDE2!F38</f>
        <v>71</v>
      </c>
      <c r="G92" s="423">
        <f>'SEDE 1'!G91+SEDE2!G38</f>
        <v>96</v>
      </c>
      <c r="H92" s="423">
        <f>'SEDE 1'!H91+SEDE2!H38</f>
        <v>77</v>
      </c>
      <c r="I92" s="302">
        <f>SUM(F92:H92)</f>
        <v>244</v>
      </c>
      <c r="J92" s="453">
        <f>+E92+I92</f>
        <v>386</v>
      </c>
      <c r="K92" s="423">
        <f>'SEDE 1'!K91+SEDE2!K38</f>
        <v>60</v>
      </c>
      <c r="L92" s="423">
        <f>'SEDE 1'!L91+SEDE2!L38</f>
        <v>87</v>
      </c>
      <c r="M92" s="484">
        <f>'SEDE 1'!M91+SEDE2!M38</f>
        <v>71</v>
      </c>
      <c r="N92" s="349">
        <f>'SEDE 1'!N91+SEDE2!N38</f>
        <v>218</v>
      </c>
      <c r="O92" s="423">
        <f>'SEDE 1'!O91+SEDE2!O38</f>
        <v>79</v>
      </c>
      <c r="P92" s="423">
        <f>'SEDE 1'!P91+SEDE2!P38</f>
        <v>81</v>
      </c>
      <c r="Q92" s="423">
        <f>'SEDE 1'!Q91+SEDE2!Q38</f>
        <v>74</v>
      </c>
      <c r="R92" s="321">
        <f>SUM(O92:Q92)</f>
        <v>234</v>
      </c>
      <c r="S92" s="305">
        <f>J92+N92+R92</f>
        <v>838</v>
      </c>
    </row>
    <row r="93" spans="1:19" ht="12.75">
      <c r="A93" s="114" t="s">
        <v>131</v>
      </c>
      <c r="B93" s="423">
        <v>33</v>
      </c>
      <c r="C93" s="423">
        <v>28</v>
      </c>
      <c r="D93" s="423">
        <v>29</v>
      </c>
      <c r="E93" s="302">
        <f>SUM(B93:D93)</f>
        <v>90</v>
      </c>
      <c r="F93" s="423">
        <v>40</v>
      </c>
      <c r="G93" s="423">
        <v>12</v>
      </c>
      <c r="H93" s="423">
        <v>34</v>
      </c>
      <c r="I93" s="302">
        <f>SUM(F93:H93)</f>
        <v>86</v>
      </c>
      <c r="J93" s="453">
        <f>+E93+I93</f>
        <v>176</v>
      </c>
      <c r="K93" s="423">
        <v>38</v>
      </c>
      <c r="L93" s="423">
        <v>32</v>
      </c>
      <c r="M93" s="484">
        <v>27</v>
      </c>
      <c r="N93" s="349">
        <f>SUM(K93:M93)</f>
        <v>97</v>
      </c>
      <c r="O93" s="425">
        <v>32</v>
      </c>
      <c r="P93" s="425">
        <v>29</v>
      </c>
      <c r="Q93" s="425">
        <v>21</v>
      </c>
      <c r="R93" s="321">
        <f>SUM(O93:Q93)</f>
        <v>82</v>
      </c>
      <c r="S93" s="305">
        <f>J93+N93+R93</f>
        <v>355</v>
      </c>
    </row>
    <row r="94" spans="1:19" s="286" customFormat="1" ht="12.75">
      <c r="A94" s="381" t="s">
        <v>36</v>
      </c>
      <c r="B94" s="423">
        <f>'SEDE 1'!B90+SEDE2!B37</f>
        <v>1391</v>
      </c>
      <c r="C94" s="423">
        <f>'SEDE 1'!C90+SEDE2!C37</f>
        <v>1371</v>
      </c>
      <c r="D94" s="423">
        <f>'SEDE 1'!D90+SEDE2!D37</f>
        <v>1647</v>
      </c>
      <c r="E94" s="427">
        <f>SUM(B94:D94)</f>
        <v>4409</v>
      </c>
      <c r="F94" s="423">
        <f>'SEDE 1'!F90+SEDE2!F37</f>
        <v>1179</v>
      </c>
      <c r="G94" s="423">
        <f>'SEDE 1'!G90+SEDE2!G37</f>
        <v>1405</v>
      </c>
      <c r="H94" s="423">
        <f>'SEDE 1'!H90+SEDE2!H37</f>
        <v>1170</v>
      </c>
      <c r="I94" s="428">
        <f>SUM(F94:H94)</f>
        <v>3754</v>
      </c>
      <c r="J94" s="453">
        <f>+E94+I94</f>
        <v>8163</v>
      </c>
      <c r="K94" s="423">
        <f>'SEDE 1'!K90+SEDE2!K37</f>
        <v>1554</v>
      </c>
      <c r="L94" s="423">
        <f>'SEDE 1'!L90+SEDE2!L37</f>
        <v>1427</v>
      </c>
      <c r="M94" s="484">
        <f>'SEDE 1'!M90+SEDE2!M37</f>
        <v>1658</v>
      </c>
      <c r="N94" s="430">
        <f>SUM(K94:M94)</f>
        <v>4639</v>
      </c>
      <c r="O94" s="423">
        <f>'SEDE 1'!O90+SEDE2!O37</f>
        <v>1738</v>
      </c>
      <c r="P94" s="423">
        <f>'SEDE 1'!P90+SEDE2!P37</f>
        <v>1566</v>
      </c>
      <c r="Q94" s="423">
        <f>'SEDE 1'!Q90+SEDE2!Q37</f>
        <v>1948</v>
      </c>
      <c r="R94" s="430">
        <f>SUM(O94:Q94)</f>
        <v>5252</v>
      </c>
      <c r="S94" s="305">
        <f>J94+N94+R94</f>
        <v>18054</v>
      </c>
    </row>
    <row r="95" spans="1:19" ht="25.5">
      <c r="A95" s="431" t="s">
        <v>37</v>
      </c>
      <c r="B95" s="313" t="s">
        <v>52</v>
      </c>
      <c r="C95" s="313" t="s">
        <v>51</v>
      </c>
      <c r="D95" s="313" t="s">
        <v>53</v>
      </c>
      <c r="E95" s="296" t="s">
        <v>55</v>
      </c>
      <c r="F95" s="313" t="s">
        <v>62</v>
      </c>
      <c r="G95" s="313" t="s">
        <v>63</v>
      </c>
      <c r="H95" s="313" t="s">
        <v>64</v>
      </c>
      <c r="I95" s="296" t="s">
        <v>57</v>
      </c>
      <c r="J95" s="297" t="s">
        <v>3</v>
      </c>
      <c r="K95" s="313" t="s">
        <v>83</v>
      </c>
      <c r="L95" s="313" t="s">
        <v>87</v>
      </c>
      <c r="M95" s="313" t="s">
        <v>90</v>
      </c>
      <c r="N95" s="370" t="s">
        <v>56</v>
      </c>
      <c r="O95" s="313" t="s">
        <v>58</v>
      </c>
      <c r="P95" s="313" t="s">
        <v>59</v>
      </c>
      <c r="Q95" s="313" t="s">
        <v>60</v>
      </c>
      <c r="R95" s="294" t="s">
        <v>61</v>
      </c>
      <c r="S95" s="409" t="s">
        <v>4</v>
      </c>
    </row>
    <row r="96" spans="1:19" ht="12.75">
      <c r="A96" s="346" t="s">
        <v>112</v>
      </c>
      <c r="B96" s="429">
        <f>'SEDE 1'!B93+SEDE2!B40</f>
        <v>118</v>
      </c>
      <c r="C96" s="429">
        <f>'SEDE 1'!C93+SEDE2!C40</f>
        <v>132</v>
      </c>
      <c r="D96" s="429">
        <f>'SEDE 1'!D93+SEDE2!D40</f>
        <v>133</v>
      </c>
      <c r="E96" s="302">
        <f aca="true" t="shared" si="37" ref="E96:E101">SUM(B96:D96)</f>
        <v>383</v>
      </c>
      <c r="F96" s="348">
        <v>142</v>
      </c>
      <c r="G96" s="429">
        <f>'SEDE 1'!G93+SEDE2!G40</f>
        <v>141</v>
      </c>
      <c r="H96" s="429">
        <f>'SEDE 1'!H93+SEDE2!H40</f>
        <v>128</v>
      </c>
      <c r="I96" s="302">
        <f aca="true" t="shared" si="38" ref="I96:I101">SUM(F96:H96)</f>
        <v>411</v>
      </c>
      <c r="J96" s="304">
        <f>+E96+I96</f>
        <v>794</v>
      </c>
      <c r="K96" s="429">
        <f>'SEDE 1'!K93+SEDE2!K40</f>
        <v>131</v>
      </c>
      <c r="L96" s="429">
        <f>'SEDE 1'!L93+SEDE2!L40</f>
        <v>164</v>
      </c>
      <c r="M96" s="429">
        <f>'SEDE 1'!M93+SEDE2!M40</f>
        <v>154</v>
      </c>
      <c r="N96" s="321">
        <f aca="true" t="shared" si="39" ref="N96:N101">SUM(K96:M96)</f>
        <v>449</v>
      </c>
      <c r="O96" s="429">
        <f>'SEDE 1'!O93+SEDE2!O40</f>
        <v>164</v>
      </c>
      <c r="P96" s="429">
        <f>'SEDE 1'!P93+SEDE2!P40</f>
        <v>155</v>
      </c>
      <c r="Q96" s="320">
        <v>144</v>
      </c>
      <c r="R96" s="321">
        <f aca="true" t="shared" si="40" ref="R96:R101">SUM(O96:Q96)</f>
        <v>463</v>
      </c>
      <c r="S96" s="305">
        <f aca="true" t="shared" si="41" ref="S96:S101">J96+N96+R96</f>
        <v>1706</v>
      </c>
    </row>
    <row r="97" spans="1:19" ht="12.75">
      <c r="A97" s="432" t="s">
        <v>111</v>
      </c>
      <c r="B97" s="433">
        <f>'SEDE 1'!B94+SEDE2!B41</f>
        <v>337</v>
      </c>
      <c r="C97" s="433">
        <f>'SEDE 1'!C94+SEDE2!C41</f>
        <v>381</v>
      </c>
      <c r="D97" s="433">
        <f>'SEDE 1'!D94+SEDE2!D41</f>
        <v>430</v>
      </c>
      <c r="E97" s="317">
        <f t="shared" si="37"/>
        <v>1148</v>
      </c>
      <c r="F97" s="348">
        <v>411</v>
      </c>
      <c r="G97" s="429">
        <f>'SEDE 1'!G94+SEDE2!G41</f>
        <v>429</v>
      </c>
      <c r="H97" s="429">
        <f>'SEDE 1'!H94+SEDE2!H41</f>
        <v>335</v>
      </c>
      <c r="I97" s="302">
        <f t="shared" si="38"/>
        <v>1175</v>
      </c>
      <c r="J97" s="304">
        <f>+E97+I97</f>
        <v>2323</v>
      </c>
      <c r="K97" s="429">
        <f>'SEDE 1'!K94+SEDE2!K41</f>
        <v>416</v>
      </c>
      <c r="L97" s="429">
        <f>'SEDE 1'!L94+SEDE2!L41</f>
        <v>416</v>
      </c>
      <c r="M97" s="429">
        <f>'SEDE 1'!M94+SEDE2!M41</f>
        <v>354</v>
      </c>
      <c r="N97" s="349">
        <f t="shared" si="39"/>
        <v>1186</v>
      </c>
      <c r="O97" s="429">
        <f>'SEDE 1'!O94+SEDE2!O41</f>
        <v>465</v>
      </c>
      <c r="P97" s="429">
        <f>'SEDE 1'!P94+SEDE2!P41</f>
        <v>403</v>
      </c>
      <c r="Q97" s="429">
        <f>'SEDE 1'!Q94+SEDE2!Q41</f>
        <v>350</v>
      </c>
      <c r="R97" s="321">
        <f t="shared" si="40"/>
        <v>1218</v>
      </c>
      <c r="S97" s="305">
        <f t="shared" si="41"/>
        <v>4727</v>
      </c>
    </row>
    <row r="98" spans="1:19" ht="12.75">
      <c r="A98" s="432" t="s">
        <v>38</v>
      </c>
      <c r="B98" s="433">
        <f>'SEDE 1'!B95+SEDE2!B42</f>
        <v>4195</v>
      </c>
      <c r="C98" s="433">
        <f>'SEDE 1'!C95+SEDE2!C42</f>
        <v>4070</v>
      </c>
      <c r="D98" s="433">
        <f>'SEDE 1'!D95+SEDE2!D42</f>
        <v>4427</v>
      </c>
      <c r="E98" s="317">
        <f t="shared" si="37"/>
        <v>12692</v>
      </c>
      <c r="F98" s="348">
        <v>4301</v>
      </c>
      <c r="G98" s="429">
        <f>'SEDE 1'!G95+SEDE2!G42</f>
        <v>4750</v>
      </c>
      <c r="H98" s="429">
        <f>'SEDE 1'!H95+SEDE2!H42</f>
        <v>4830</v>
      </c>
      <c r="I98" s="302">
        <f t="shared" si="38"/>
        <v>13881</v>
      </c>
      <c r="J98" s="304">
        <f>E98+I98</f>
        <v>26573</v>
      </c>
      <c r="K98" s="429">
        <f>'SEDE 1'!K95+SEDE2!K42</f>
        <v>4840</v>
      </c>
      <c r="L98" s="429">
        <f>'SEDE 1'!L95+SEDE2!L42</f>
        <v>4876</v>
      </c>
      <c r="M98" s="429">
        <f>'SEDE 1'!M95+SEDE2!M42</f>
        <v>4636</v>
      </c>
      <c r="N98" s="321">
        <f t="shared" si="39"/>
        <v>14352</v>
      </c>
      <c r="O98" s="429">
        <f>'SEDE 1'!O95+SEDE2!O42</f>
        <v>4805</v>
      </c>
      <c r="P98" s="429">
        <f>'SEDE 1'!P95+SEDE2!P42</f>
        <v>4484</v>
      </c>
      <c r="Q98" s="429">
        <f>'SEDE 1'!Q95+SEDE2!Q42</f>
        <v>4402</v>
      </c>
      <c r="R98" s="321">
        <f t="shared" si="40"/>
        <v>13691</v>
      </c>
      <c r="S98" s="305">
        <f t="shared" si="41"/>
        <v>54616</v>
      </c>
    </row>
    <row r="99" spans="1:19" ht="12.75">
      <c r="A99" s="434" t="s">
        <v>39</v>
      </c>
      <c r="B99" s="433">
        <f>SEDE2!B43</f>
        <v>2174</v>
      </c>
      <c r="C99" s="433">
        <f>SEDE2!C43</f>
        <v>2242</v>
      </c>
      <c r="D99" s="433">
        <f>SEDE2!D43</f>
        <v>2139</v>
      </c>
      <c r="E99" s="317">
        <f t="shared" si="37"/>
        <v>6555</v>
      </c>
      <c r="F99" s="433">
        <f>SEDE2!F43</f>
        <v>2124</v>
      </c>
      <c r="G99" s="433">
        <f>SEDE2!G43</f>
        <v>2218</v>
      </c>
      <c r="H99" s="433">
        <f>SEDE2!H43</f>
        <v>1921</v>
      </c>
      <c r="I99" s="302">
        <f t="shared" si="38"/>
        <v>6263</v>
      </c>
      <c r="J99" s="304">
        <f>+E99+I99</f>
        <v>12818</v>
      </c>
      <c r="K99" s="433">
        <f>SEDE2!K43</f>
        <v>2108</v>
      </c>
      <c r="L99" s="433">
        <f>SEDE2!L43</f>
        <v>2193</v>
      </c>
      <c r="M99" s="433">
        <f>SEDE2!M43</f>
        <v>2204</v>
      </c>
      <c r="N99" s="321">
        <f>SEDE2!N43</f>
        <v>6505</v>
      </c>
      <c r="O99" s="433">
        <f>SEDE2!O43</f>
        <v>2493</v>
      </c>
      <c r="P99" s="433">
        <f>SEDE2!P43</f>
        <v>2103</v>
      </c>
      <c r="Q99" s="433">
        <f>SEDE2!Q43</f>
        <v>1633</v>
      </c>
      <c r="R99" s="321">
        <f t="shared" si="40"/>
        <v>6229</v>
      </c>
      <c r="S99" s="305">
        <f t="shared" si="41"/>
        <v>25552</v>
      </c>
    </row>
    <row r="100" spans="1:19" ht="12.75">
      <c r="A100" s="72" t="s">
        <v>132</v>
      </c>
      <c r="B100" s="433">
        <f>'SEDE 1'!B97+'SEDE 1'!B96+SEDE2!B44</f>
        <v>241</v>
      </c>
      <c r="C100" s="433">
        <f>'SEDE 1'!C97+'SEDE 1'!C96+SEDE2!C44</f>
        <v>429</v>
      </c>
      <c r="D100" s="433">
        <f>'SEDE 1'!D97+'SEDE 1'!D96+SEDE2!D44</f>
        <v>395</v>
      </c>
      <c r="E100" s="317">
        <f t="shared" si="37"/>
        <v>1065</v>
      </c>
      <c r="F100" s="433">
        <f>'SEDE 1'!F97+'SEDE 1'!F96+SEDE2!F44</f>
        <v>429</v>
      </c>
      <c r="G100" s="433">
        <f>'SEDE 1'!G97+'SEDE 1'!G96+SEDE2!G44</f>
        <v>429</v>
      </c>
      <c r="H100" s="433">
        <f>'SEDE 1'!H97+'SEDE 1'!H96+SEDE2!H44</f>
        <v>370</v>
      </c>
      <c r="I100" s="302">
        <f t="shared" si="38"/>
        <v>1228</v>
      </c>
      <c r="J100" s="304">
        <f>E100+I100</f>
        <v>2293</v>
      </c>
      <c r="K100" s="433">
        <f>'SEDE 1'!K97+'SEDE 1'!K96+SEDE2!K44</f>
        <v>328</v>
      </c>
      <c r="L100" s="433">
        <f>'SEDE 1'!L97+'SEDE 1'!L96+SEDE2!L44</f>
        <v>373</v>
      </c>
      <c r="M100" s="433">
        <f>'SEDE 1'!M97+'SEDE 1'!M96+SEDE2!M44</f>
        <v>353</v>
      </c>
      <c r="N100" s="321">
        <f>'SEDE 1'!N97+'SEDE 1'!N96+SEDE2!N44</f>
        <v>1054</v>
      </c>
      <c r="O100" s="433">
        <f>'SEDE 1'!O97+'SEDE 1'!O96+SEDE2!O44</f>
        <v>308</v>
      </c>
      <c r="P100" s="433">
        <f>'SEDE 1'!P97+'SEDE 1'!P96+SEDE2!P44</f>
        <v>182</v>
      </c>
      <c r="Q100" s="433">
        <f>'SEDE 1'!Q97+'SEDE 1'!Q96+SEDE2!Q44</f>
        <v>271</v>
      </c>
      <c r="R100" s="426">
        <f t="shared" si="40"/>
        <v>761</v>
      </c>
      <c r="S100" s="305">
        <f t="shared" si="41"/>
        <v>4108</v>
      </c>
    </row>
    <row r="101" spans="1:19" ht="12.75">
      <c r="A101" s="372" t="s">
        <v>40</v>
      </c>
      <c r="B101" s="348">
        <f>'SEDE 1'!B99+'SEDE 1'!B98+SEDE2!B45</f>
        <v>896</v>
      </c>
      <c r="C101" s="348">
        <f>'SEDE 1'!C99+'SEDE 1'!C98+SEDE2!C45</f>
        <v>906</v>
      </c>
      <c r="D101" s="348">
        <f>'SEDE 1'!D99+'SEDE 1'!D98+SEDE2!D45</f>
        <v>722</v>
      </c>
      <c r="E101" s="302">
        <f t="shared" si="37"/>
        <v>2524</v>
      </c>
      <c r="F101" s="348">
        <f>'SEDE 1'!F99+'SEDE 1'!F98+SEDE2!F45</f>
        <v>1144</v>
      </c>
      <c r="G101" s="348">
        <f>'SEDE 1'!G99+'SEDE 1'!G98+SEDE2!G45</f>
        <v>1275</v>
      </c>
      <c r="H101" s="348">
        <f>'SEDE 1'!H99+'SEDE 1'!H98+SEDE2!H45</f>
        <v>1544</v>
      </c>
      <c r="I101" s="302">
        <f t="shared" si="38"/>
        <v>3963</v>
      </c>
      <c r="J101" s="304">
        <f>+E101+I101</f>
        <v>6487</v>
      </c>
      <c r="K101" s="348">
        <f>'SEDE 1'!K99+'SEDE 1'!K98+SEDE2!K45</f>
        <v>1230</v>
      </c>
      <c r="L101" s="348">
        <f>'SEDE 1'!L99+'SEDE 1'!L98+SEDE2!L45</f>
        <v>1106</v>
      </c>
      <c r="M101" s="348">
        <f>'SEDE 1'!M99+'SEDE 1'!M98+SEDE2!M45</f>
        <v>918</v>
      </c>
      <c r="N101" s="485">
        <f t="shared" si="39"/>
        <v>3254</v>
      </c>
      <c r="O101" s="348">
        <f>'SEDE 1'!O99+'SEDE 1'!O98+SEDE2!O45</f>
        <v>1158</v>
      </c>
      <c r="P101" s="348">
        <f>'SEDE 1'!P99+'SEDE 1'!P98+SEDE2!P45</f>
        <v>1044</v>
      </c>
      <c r="Q101" s="348">
        <f>'SEDE 1'!Q99+'SEDE 1'!Q98+SEDE2!Q45</f>
        <v>562</v>
      </c>
      <c r="R101" s="321">
        <f t="shared" si="40"/>
        <v>2764</v>
      </c>
      <c r="S101" s="305">
        <f t="shared" si="41"/>
        <v>12505</v>
      </c>
    </row>
    <row r="102" spans="1:19" s="342" customFormat="1" ht="25.5">
      <c r="A102" s="372" t="s">
        <v>41</v>
      </c>
      <c r="B102" s="435" t="s">
        <v>52</v>
      </c>
      <c r="C102" s="435" t="s">
        <v>51</v>
      </c>
      <c r="D102" s="435" t="s">
        <v>53</v>
      </c>
      <c r="E102" s="321" t="s">
        <v>55</v>
      </c>
      <c r="F102" s="435" t="s">
        <v>0</v>
      </c>
      <c r="G102" s="435" t="s">
        <v>1</v>
      </c>
      <c r="H102" s="435" t="s">
        <v>2</v>
      </c>
      <c r="I102" s="321" t="s">
        <v>57</v>
      </c>
      <c r="J102" s="436" t="s">
        <v>3</v>
      </c>
      <c r="K102" s="313" t="s">
        <v>83</v>
      </c>
      <c r="L102" s="313" t="s">
        <v>87</v>
      </c>
      <c r="M102" s="313" t="s">
        <v>90</v>
      </c>
      <c r="N102" s="321" t="s">
        <v>56</v>
      </c>
      <c r="O102" s="313" t="s">
        <v>58</v>
      </c>
      <c r="P102" s="313" t="s">
        <v>59</v>
      </c>
      <c r="Q102" s="313" t="s">
        <v>60</v>
      </c>
      <c r="R102" s="322" t="s">
        <v>61</v>
      </c>
      <c r="S102" s="436" t="s">
        <v>4</v>
      </c>
    </row>
    <row r="103" spans="1:19" ht="12.75">
      <c r="A103" s="113" t="s">
        <v>137</v>
      </c>
      <c r="B103" s="79">
        <v>5504</v>
      </c>
      <c r="C103" s="36">
        <v>6421</v>
      </c>
      <c r="D103" s="437">
        <v>4803</v>
      </c>
      <c r="E103" s="47">
        <f>SUM(B103:D103)</f>
        <v>16728</v>
      </c>
      <c r="F103" s="316">
        <v>5876</v>
      </c>
      <c r="G103" s="92">
        <f>'SEDE 1'!G101+SEDE2!G47</f>
        <v>5773</v>
      </c>
      <c r="H103" s="92">
        <f>'SEDE 1'!H101+SEDE2!H47</f>
        <v>4900</v>
      </c>
      <c r="I103" s="415">
        <f>SUM(F103:H103)</f>
        <v>16549</v>
      </c>
      <c r="J103" s="438">
        <f>+E103+I103</f>
        <v>33277</v>
      </c>
      <c r="K103" s="92">
        <f>'SEDE 1'!K101+SEDE2!K47</f>
        <v>6419</v>
      </c>
      <c r="L103" s="92">
        <v>6191</v>
      </c>
      <c r="M103" s="92">
        <f>'SEDE 1'!M101+SEDE2!M47</f>
        <v>6534</v>
      </c>
      <c r="N103" s="321">
        <f>SUM(K103:M103)</f>
        <v>19144</v>
      </c>
      <c r="O103" s="320">
        <v>6700</v>
      </c>
      <c r="P103" s="36">
        <v>1634</v>
      </c>
      <c r="Q103" s="316">
        <v>1264</v>
      </c>
      <c r="R103" s="321">
        <f>SUM(O103:Q103)</f>
        <v>9598</v>
      </c>
      <c r="S103" s="439">
        <f>J103+N103+R103</f>
        <v>62019</v>
      </c>
    </row>
    <row r="104" spans="1:19" s="342" customFormat="1" ht="25.5">
      <c r="A104" s="440" t="s">
        <v>42</v>
      </c>
      <c r="B104" s="408" t="s">
        <v>52</v>
      </c>
      <c r="C104" s="408" t="s">
        <v>51</v>
      </c>
      <c r="D104" s="408" t="s">
        <v>53</v>
      </c>
      <c r="E104" s="322" t="s">
        <v>55</v>
      </c>
      <c r="F104" s="408" t="s">
        <v>62</v>
      </c>
      <c r="G104" s="408" t="s">
        <v>63</v>
      </c>
      <c r="H104" s="408" t="s">
        <v>64</v>
      </c>
      <c r="I104" s="322" t="s">
        <v>57</v>
      </c>
      <c r="J104" s="409" t="s">
        <v>3</v>
      </c>
      <c r="K104" s="313" t="s">
        <v>83</v>
      </c>
      <c r="L104" s="313" t="s">
        <v>87</v>
      </c>
      <c r="M104" s="313" t="s">
        <v>90</v>
      </c>
      <c r="N104" s="313" t="s">
        <v>58</v>
      </c>
      <c r="O104" s="313" t="s">
        <v>58</v>
      </c>
      <c r="P104" s="313" t="s">
        <v>59</v>
      </c>
      <c r="Q104" s="313" t="s">
        <v>60</v>
      </c>
      <c r="R104" s="294" t="s">
        <v>61</v>
      </c>
      <c r="S104" s="409" t="s">
        <v>4</v>
      </c>
    </row>
    <row r="105" spans="1:19" s="342" customFormat="1" ht="12.75">
      <c r="A105" s="346" t="s">
        <v>43</v>
      </c>
      <c r="B105" s="348">
        <f>'SEDE 1'!B103+SEDE2!B49</f>
        <v>16172</v>
      </c>
      <c r="C105" s="348">
        <f>'SEDE 1'!C103+SEDE2!C49</f>
        <v>14495</v>
      </c>
      <c r="D105" s="348">
        <f>'SEDE 1'!D103+SEDE2!D49</f>
        <v>15885</v>
      </c>
      <c r="E105" s="339">
        <f>SUM(B105:D105)</f>
        <v>46552</v>
      </c>
      <c r="F105" s="348">
        <v>19022</v>
      </c>
      <c r="G105" s="348">
        <f>'SEDE 1'!G103+SEDE2!G49</f>
        <v>20740</v>
      </c>
      <c r="H105" s="348">
        <f>'SEDE 1'!H103+SEDE2!H49</f>
        <v>20619</v>
      </c>
      <c r="I105" s="441">
        <f>SUM(F105:H105)</f>
        <v>60381</v>
      </c>
      <c r="J105" s="442">
        <f>E105+I105</f>
        <v>106933</v>
      </c>
      <c r="K105" s="348">
        <f>'SEDE 1'!K103+SEDE2!K49</f>
        <v>22896</v>
      </c>
      <c r="L105" s="348">
        <f>'SEDE 1'!L103+SEDE2!L49</f>
        <v>24599</v>
      </c>
      <c r="M105" s="348">
        <f>'SEDE 1'!M103+SEDE2!M49</f>
        <v>22534</v>
      </c>
      <c r="N105" s="339">
        <f>SUM(K105:M105)</f>
        <v>70029</v>
      </c>
      <c r="O105" s="348">
        <f>'SEDE 1'!O103+SEDE2!O49</f>
        <v>25438</v>
      </c>
      <c r="P105" s="348">
        <f>'SEDE 1'!P103+SEDE2!P49</f>
        <v>26979</v>
      </c>
      <c r="Q105" s="348">
        <f>'SEDE 1'!Q103+SEDE2!Q49</f>
        <v>28730</v>
      </c>
      <c r="R105" s="339">
        <f>SUM(O105:Q105)</f>
        <v>81147</v>
      </c>
      <c r="S105" s="305">
        <f>J105+N105+R105</f>
        <v>258109</v>
      </c>
    </row>
    <row r="106" spans="1:19" ht="25.5">
      <c r="A106" s="440" t="s">
        <v>91</v>
      </c>
      <c r="B106" s="313" t="s">
        <v>52</v>
      </c>
      <c r="C106" s="313" t="s">
        <v>51</v>
      </c>
      <c r="D106" s="313" t="s">
        <v>53</v>
      </c>
      <c r="E106" s="296" t="s">
        <v>55</v>
      </c>
      <c r="F106" s="313" t="s">
        <v>62</v>
      </c>
      <c r="G106" s="313" t="s">
        <v>63</v>
      </c>
      <c r="H106" s="313" t="s">
        <v>64</v>
      </c>
      <c r="I106" s="296" t="s">
        <v>57</v>
      </c>
      <c r="J106" s="297" t="s">
        <v>3</v>
      </c>
      <c r="K106" s="313" t="s">
        <v>83</v>
      </c>
      <c r="L106" s="313" t="s">
        <v>87</v>
      </c>
      <c r="M106" s="313" t="s">
        <v>90</v>
      </c>
      <c r="N106" s="321" t="s">
        <v>56</v>
      </c>
      <c r="O106" s="313" t="s">
        <v>58</v>
      </c>
      <c r="P106" s="313" t="s">
        <v>59</v>
      </c>
      <c r="Q106" s="313" t="s">
        <v>60</v>
      </c>
      <c r="R106" s="294" t="s">
        <v>61</v>
      </c>
      <c r="S106" s="409" t="s">
        <v>4</v>
      </c>
    </row>
    <row r="107" spans="1:19" ht="12.75">
      <c r="A107" s="380" t="s">
        <v>44</v>
      </c>
      <c r="B107" s="410">
        <f>'SEDE 1'!B105+SEDE2!B51</f>
        <v>7</v>
      </c>
      <c r="C107" s="410">
        <f>'SEDE 1'!C105+SEDE2!C51</f>
        <v>4</v>
      </c>
      <c r="D107" s="410">
        <f>'SEDE 1'!D105+SEDE2!D51</f>
        <v>1</v>
      </c>
      <c r="E107" s="412">
        <f>SUM(B107:D107)</f>
        <v>12</v>
      </c>
      <c r="F107" s="413">
        <v>2</v>
      </c>
      <c r="G107" s="320">
        <f>'SEDE 1'!G105+SEDE2!G51</f>
        <v>4</v>
      </c>
      <c r="H107" s="320">
        <f>'SEDE 1'!H105+SEDE2!H51</f>
        <v>6</v>
      </c>
      <c r="I107" s="412">
        <f>SUM(F107:H107)</f>
        <v>12</v>
      </c>
      <c r="J107" s="414">
        <f>I107+E107</f>
        <v>24</v>
      </c>
      <c r="K107" s="320">
        <f>'SEDE 1'!K105+SEDE2!K51</f>
        <v>2</v>
      </c>
      <c r="L107" s="320">
        <f>'SEDE 1'!L105+SEDE2!L51</f>
        <v>2</v>
      </c>
      <c r="M107" s="320">
        <f>'SEDE 1'!M105+SEDE2!M51</f>
        <v>5</v>
      </c>
      <c r="N107" s="443">
        <f>SUM(K107:M107)</f>
        <v>9</v>
      </c>
      <c r="O107" s="320">
        <f>'SEDE 1'!O105+SEDE2!O51</f>
        <v>5</v>
      </c>
      <c r="P107" s="320">
        <f>'SEDE 1'!P105+SEDE2!P51</f>
        <v>4</v>
      </c>
      <c r="Q107" s="320">
        <v>4</v>
      </c>
      <c r="R107" s="443">
        <f>SUM(O107:Q107)</f>
        <v>13</v>
      </c>
      <c r="S107" s="417">
        <f>J107+N107+R107</f>
        <v>46</v>
      </c>
    </row>
    <row r="108" spans="1:19" ht="12.75">
      <c r="A108" s="378" t="s">
        <v>45</v>
      </c>
      <c r="B108" s="410">
        <f>'SEDE 1'!B106+SEDE2!B52</f>
        <v>16</v>
      </c>
      <c r="C108" s="410">
        <f>'SEDE 1'!C106+SEDE2!C52</f>
        <v>19</v>
      </c>
      <c r="D108" s="410">
        <f>'SEDE 1'!D106+SEDE2!D52</f>
        <v>19</v>
      </c>
      <c r="E108" s="420">
        <f>SUM(B108:D108)</f>
        <v>54</v>
      </c>
      <c r="F108" s="413">
        <v>10</v>
      </c>
      <c r="G108" s="320">
        <f>'SEDE 1'!G106+SEDE2!G52</f>
        <v>10</v>
      </c>
      <c r="H108" s="320">
        <f>'SEDE 1'!H106+SEDE2!H52</f>
        <v>20</v>
      </c>
      <c r="I108" s="412">
        <f>SUM(F108:H108)</f>
        <v>40</v>
      </c>
      <c r="J108" s="414">
        <f>I108+E108</f>
        <v>94</v>
      </c>
      <c r="K108" s="320">
        <f>'SEDE 1'!K106+SEDE2!K52</f>
        <v>13</v>
      </c>
      <c r="L108" s="320">
        <f>'SEDE 1'!L106+SEDE2!L52</f>
        <v>12</v>
      </c>
      <c r="M108" s="320">
        <f>'SEDE 1'!M106+SEDE2!M52</f>
        <v>16</v>
      </c>
      <c r="N108" s="443">
        <f>SUM(K108:M108)</f>
        <v>41</v>
      </c>
      <c r="O108" s="320">
        <f>'SEDE 1'!O106+SEDE2!O52</f>
        <v>11</v>
      </c>
      <c r="P108" s="320">
        <f>'SEDE 1'!P106+SEDE2!P52</f>
        <v>11</v>
      </c>
      <c r="Q108" s="320">
        <v>13</v>
      </c>
      <c r="R108" s="443">
        <f>SUM(O108:Q108)</f>
        <v>35</v>
      </c>
      <c r="S108" s="417">
        <f>J108+N108+R108</f>
        <v>170</v>
      </c>
    </row>
    <row r="109" spans="1:19" ht="12.75">
      <c r="A109" s="380" t="s">
        <v>46</v>
      </c>
      <c r="B109" s="421">
        <f aca="true" t="shared" si="42" ref="B109:R109">(B108*100)/B68</f>
        <v>1.9184652278177459</v>
      </c>
      <c r="C109" s="421">
        <f t="shared" si="42"/>
        <v>2.045209903121636</v>
      </c>
      <c r="D109" s="421">
        <f t="shared" si="42"/>
        <v>2.142051860202931</v>
      </c>
      <c r="E109" s="444">
        <f t="shared" si="42"/>
        <v>2.0377358490566038</v>
      </c>
      <c r="F109" s="421">
        <f t="shared" si="42"/>
        <v>1.152073732718894</v>
      </c>
      <c r="G109" s="421">
        <f t="shared" si="42"/>
        <v>1.053740779768177</v>
      </c>
      <c r="H109" s="421">
        <f t="shared" si="42"/>
        <v>2.0682523267838677</v>
      </c>
      <c r="I109" s="444">
        <f t="shared" si="42"/>
        <v>1.4367816091954022</v>
      </c>
      <c r="J109" s="445">
        <f t="shared" si="42"/>
        <v>1.7298490982701509</v>
      </c>
      <c r="K109" s="421">
        <f t="shared" si="42"/>
        <v>1.5294117647058822</v>
      </c>
      <c r="L109" s="421">
        <f t="shared" si="42"/>
        <v>1.4101057579318448</v>
      </c>
      <c r="M109" s="421">
        <f t="shared" si="42"/>
        <v>1.951219512195122</v>
      </c>
      <c r="N109" s="444">
        <f t="shared" si="42"/>
        <v>1.626338754462515</v>
      </c>
      <c r="O109" s="446">
        <f t="shared" si="42"/>
        <v>1.2514220705346986</v>
      </c>
      <c r="P109" s="447">
        <f t="shared" si="42"/>
        <v>1.2276785714285714</v>
      </c>
      <c r="Q109" s="446">
        <f t="shared" si="42"/>
        <v>1.7543859649122806</v>
      </c>
      <c r="R109" s="444">
        <f t="shared" si="42"/>
        <v>1.3910969793322734</v>
      </c>
      <c r="S109" s="448">
        <f>(S108+S107)*100/S68</f>
        <v>2.062840225384395</v>
      </c>
    </row>
    <row r="110" spans="1:19" ht="12.75">
      <c r="A110" s="380" t="s">
        <v>47</v>
      </c>
      <c r="B110" s="410">
        <f>'SEDE 1'!B108+SEDE2!B54</f>
        <v>7</v>
      </c>
      <c r="C110" s="410">
        <f>'SEDE 1'!C108+SEDE2!C54</f>
        <v>11</v>
      </c>
      <c r="D110" s="410">
        <f>'SEDE 1'!D108+SEDE2!D54</f>
        <v>10</v>
      </c>
      <c r="E110" s="412">
        <f>SUM(B110:D110)</f>
        <v>28</v>
      </c>
      <c r="F110" s="449">
        <v>10</v>
      </c>
      <c r="G110" s="320">
        <f>'SEDE 1'!G108+SEDE2!G54</f>
        <v>11</v>
      </c>
      <c r="H110" s="320">
        <v>9</v>
      </c>
      <c r="I110" s="415">
        <f>SUM(F110:H110)</f>
        <v>30</v>
      </c>
      <c r="J110" s="414">
        <f>I110+E110</f>
        <v>58</v>
      </c>
      <c r="K110" s="320">
        <f>'SEDE 1'!K108+SEDE2!K54</f>
        <v>13</v>
      </c>
      <c r="L110" s="320">
        <f>'SEDE 1'!L108+SEDE2!L54</f>
        <v>10</v>
      </c>
      <c r="M110" s="320">
        <f>'SEDE 1'!M108+SEDE2!M54</f>
        <v>10</v>
      </c>
      <c r="N110" s="450">
        <f>SUM(K110:M110)</f>
        <v>33</v>
      </c>
      <c r="O110" s="320">
        <f>'SEDE 1'!O108+SEDE2!O54</f>
        <v>18</v>
      </c>
      <c r="P110" s="320">
        <f>'SEDE 1'!P108+SEDE2!P54</f>
        <v>7</v>
      </c>
      <c r="Q110" s="320">
        <f>'SEDE 1'!Q108+SEDE2!Q54</f>
        <v>7</v>
      </c>
      <c r="R110" s="450">
        <f>SUM(O110:Q110)</f>
        <v>32</v>
      </c>
      <c r="S110" s="417">
        <f>E110+I110+N110+R110</f>
        <v>123</v>
      </c>
    </row>
    <row r="111" spans="1:19" ht="12.75">
      <c r="A111" s="380" t="s">
        <v>48</v>
      </c>
      <c r="B111" s="422">
        <f aca="true" t="shared" si="43" ref="B111:J111">B110/B68*100</f>
        <v>0.8393285371702638</v>
      </c>
      <c r="C111" s="422">
        <f t="shared" si="43"/>
        <v>1.1840688912809472</v>
      </c>
      <c r="D111" s="422">
        <f t="shared" si="43"/>
        <v>1.1273957158962795</v>
      </c>
      <c r="E111" s="451">
        <f t="shared" si="43"/>
        <v>1.0566037735849056</v>
      </c>
      <c r="F111" s="422">
        <f t="shared" si="43"/>
        <v>1.1520737327188941</v>
      </c>
      <c r="G111" s="422">
        <f t="shared" si="43"/>
        <v>1.1591148577449948</v>
      </c>
      <c r="H111" s="422">
        <f t="shared" si="43"/>
        <v>0.9307135470527405</v>
      </c>
      <c r="I111" s="444">
        <f t="shared" si="43"/>
        <v>1.0775862068965518</v>
      </c>
      <c r="J111" s="445">
        <f t="shared" si="43"/>
        <v>1.0673536989326464</v>
      </c>
      <c r="K111" s="422">
        <f>K110/K68*100</f>
        <v>1.5294117647058825</v>
      </c>
      <c r="L111" s="422">
        <f aca="true" t="shared" si="44" ref="L111:S111">L110/L68*100</f>
        <v>1.1750881316098707</v>
      </c>
      <c r="M111" s="422">
        <f t="shared" si="44"/>
        <v>1.2195121951219512</v>
      </c>
      <c r="N111" s="444">
        <f t="shared" si="44"/>
        <v>1.3090043633478778</v>
      </c>
      <c r="O111" s="422">
        <f t="shared" si="44"/>
        <v>2.04778156996587</v>
      </c>
      <c r="P111" s="422">
        <f t="shared" si="44"/>
        <v>0.78125</v>
      </c>
      <c r="Q111" s="422">
        <f t="shared" si="44"/>
        <v>0.9446693657219973</v>
      </c>
      <c r="R111" s="444">
        <f t="shared" si="44"/>
        <v>1.2718600953895072</v>
      </c>
      <c r="S111" s="452">
        <f t="shared" si="44"/>
        <v>1.1746729061216694</v>
      </c>
    </row>
    <row r="112" spans="1:19" ht="25.5">
      <c r="A112" s="56" t="s">
        <v>120</v>
      </c>
      <c r="B112" s="32" t="s">
        <v>52</v>
      </c>
      <c r="C112" s="32" t="s">
        <v>51</v>
      </c>
      <c r="D112" s="32" t="s">
        <v>53</v>
      </c>
      <c r="E112" s="33" t="s">
        <v>55</v>
      </c>
      <c r="F112" s="32" t="s">
        <v>62</v>
      </c>
      <c r="G112" s="32" t="s">
        <v>63</v>
      </c>
      <c r="H112" s="32" t="s">
        <v>64</v>
      </c>
      <c r="I112" s="33" t="s">
        <v>57</v>
      </c>
      <c r="J112" s="34" t="s">
        <v>3</v>
      </c>
      <c r="K112" s="32" t="s">
        <v>54</v>
      </c>
      <c r="L112" s="32" t="s">
        <v>86</v>
      </c>
      <c r="M112" s="32" t="s">
        <v>49</v>
      </c>
      <c r="N112" s="33" t="s">
        <v>56</v>
      </c>
      <c r="O112" s="32" t="s">
        <v>58</v>
      </c>
      <c r="P112" s="32" t="s">
        <v>59</v>
      </c>
      <c r="Q112" s="32" t="s">
        <v>60</v>
      </c>
      <c r="R112" s="33" t="s">
        <v>61</v>
      </c>
      <c r="S112" s="34" t="s">
        <v>4</v>
      </c>
    </row>
    <row r="113" spans="1:19" ht="12.75" customHeight="1">
      <c r="A113" s="455" t="s">
        <v>121</v>
      </c>
      <c r="B113" s="45">
        <v>238</v>
      </c>
      <c r="C113" s="45">
        <v>249</v>
      </c>
      <c r="D113" s="45">
        <v>292</v>
      </c>
      <c r="E113" s="85">
        <f>D113+C113+B113</f>
        <v>779</v>
      </c>
      <c r="F113" s="45">
        <v>659</v>
      </c>
      <c r="G113" s="45">
        <v>963</v>
      </c>
      <c r="H113" s="45">
        <v>250</v>
      </c>
      <c r="I113" s="412">
        <f aca="true" t="shared" si="45" ref="I113:I118">SUM(F113:H113)</f>
        <v>1872</v>
      </c>
      <c r="J113" s="458">
        <f aca="true" t="shared" si="46" ref="J113:J118">I113+E113</f>
        <v>2651</v>
      </c>
      <c r="K113" s="45">
        <v>470</v>
      </c>
      <c r="L113" s="45">
        <v>362</v>
      </c>
      <c r="M113" s="45">
        <v>441</v>
      </c>
      <c r="N113" s="47">
        <f aca="true" t="shared" si="47" ref="N113:N118">SUM(K113:M113)</f>
        <v>1273</v>
      </c>
      <c r="O113" s="45">
        <v>654</v>
      </c>
      <c r="P113" s="45">
        <v>350</v>
      </c>
      <c r="Q113" s="45">
        <v>423</v>
      </c>
      <c r="R113" s="33">
        <f aca="true" t="shared" si="48" ref="R113:R118">SUM(O113:Q113)</f>
        <v>1427</v>
      </c>
      <c r="S113" s="417">
        <f aca="true" t="shared" si="49" ref="S113:S118">E113+I113+N113+R113</f>
        <v>5351</v>
      </c>
    </row>
    <row r="114" spans="1:19" ht="12.75" customHeight="1">
      <c r="A114" s="455" t="s">
        <v>125</v>
      </c>
      <c r="B114" s="45">
        <v>377</v>
      </c>
      <c r="C114" s="45">
        <v>427</v>
      </c>
      <c r="D114" s="45">
        <v>416</v>
      </c>
      <c r="E114" s="85">
        <f>D114+C114+B114</f>
        <v>1220</v>
      </c>
      <c r="F114" s="45">
        <v>402</v>
      </c>
      <c r="G114" s="45">
        <v>513</v>
      </c>
      <c r="H114" s="45">
        <v>545</v>
      </c>
      <c r="I114" s="412">
        <f t="shared" si="45"/>
        <v>1460</v>
      </c>
      <c r="J114" s="458">
        <f t="shared" si="46"/>
        <v>2680</v>
      </c>
      <c r="K114" s="45">
        <v>351</v>
      </c>
      <c r="L114" s="45">
        <v>332</v>
      </c>
      <c r="M114" s="45">
        <v>370</v>
      </c>
      <c r="N114" s="42">
        <f t="shared" si="47"/>
        <v>1053</v>
      </c>
      <c r="O114" s="45">
        <v>388</v>
      </c>
      <c r="P114" s="45">
        <v>418</v>
      </c>
      <c r="Q114" s="45">
        <v>455</v>
      </c>
      <c r="R114" s="47">
        <f t="shared" si="48"/>
        <v>1261</v>
      </c>
      <c r="S114" s="417">
        <f t="shared" si="49"/>
        <v>4994</v>
      </c>
    </row>
    <row r="115" spans="1:19" ht="12.75" customHeight="1">
      <c r="A115" s="455" t="s">
        <v>122</v>
      </c>
      <c r="B115" s="45">
        <v>270</v>
      </c>
      <c r="C115" s="45">
        <v>289</v>
      </c>
      <c r="D115" s="45">
        <v>255</v>
      </c>
      <c r="E115" s="85">
        <f>D115+C115+B115</f>
        <v>814</v>
      </c>
      <c r="F115" s="45">
        <v>225</v>
      </c>
      <c r="G115" s="466" t="s">
        <v>139</v>
      </c>
      <c r="H115" s="466" t="s">
        <v>140</v>
      </c>
      <c r="I115" s="412">
        <f t="shared" si="45"/>
        <v>225</v>
      </c>
      <c r="J115" s="458">
        <f t="shared" si="46"/>
        <v>1039</v>
      </c>
      <c r="K115" s="466" t="s">
        <v>142</v>
      </c>
      <c r="L115" s="466" t="s">
        <v>145</v>
      </c>
      <c r="M115" s="466" t="s">
        <v>146</v>
      </c>
      <c r="N115" s="528">
        <f>M115+L115+K115</f>
        <v>625</v>
      </c>
      <c r="O115" s="45">
        <v>198</v>
      </c>
      <c r="P115" s="45">
        <v>206</v>
      </c>
      <c r="Q115" s="45">
        <v>170</v>
      </c>
      <c r="R115" s="85">
        <f t="shared" si="48"/>
        <v>574</v>
      </c>
      <c r="S115" s="417">
        <f t="shared" si="49"/>
        <v>2238</v>
      </c>
    </row>
    <row r="116" spans="1:19" ht="12.75" customHeight="1">
      <c r="A116" s="455" t="s">
        <v>123</v>
      </c>
      <c r="B116" s="45">
        <v>38</v>
      </c>
      <c r="C116" s="45">
        <v>24</v>
      </c>
      <c r="D116" s="45">
        <v>9</v>
      </c>
      <c r="E116" s="85">
        <f>D116+C116+B116</f>
        <v>71</v>
      </c>
      <c r="F116" s="45">
        <v>14</v>
      </c>
      <c r="G116" s="45">
        <v>16</v>
      </c>
      <c r="H116" s="45">
        <v>33</v>
      </c>
      <c r="I116" s="412">
        <f t="shared" si="45"/>
        <v>63</v>
      </c>
      <c r="J116" s="458">
        <f t="shared" si="46"/>
        <v>134</v>
      </c>
      <c r="K116" s="45">
        <v>32</v>
      </c>
      <c r="L116" s="45">
        <v>13</v>
      </c>
      <c r="M116" s="45">
        <v>16</v>
      </c>
      <c r="N116" s="467">
        <f t="shared" si="47"/>
        <v>61</v>
      </c>
      <c r="O116" s="45">
        <v>16</v>
      </c>
      <c r="P116" s="45">
        <v>54</v>
      </c>
      <c r="Q116" s="45">
        <v>36</v>
      </c>
      <c r="R116" s="85">
        <f t="shared" si="48"/>
        <v>106</v>
      </c>
      <c r="S116" s="417">
        <f t="shared" si="49"/>
        <v>301</v>
      </c>
    </row>
    <row r="117" spans="1:19" ht="12.75" customHeight="1">
      <c r="A117" s="455" t="s">
        <v>124</v>
      </c>
      <c r="B117" s="45">
        <v>1053</v>
      </c>
      <c r="C117" s="45">
        <v>1178</v>
      </c>
      <c r="D117" s="45">
        <v>1283</v>
      </c>
      <c r="E117" s="85">
        <f>D117+C117+B117</f>
        <v>3514</v>
      </c>
      <c r="F117" s="45">
        <v>1160</v>
      </c>
      <c r="G117" s="45">
        <v>1119</v>
      </c>
      <c r="H117" s="45">
        <v>1120</v>
      </c>
      <c r="I117" s="412">
        <f t="shared" si="45"/>
        <v>3399</v>
      </c>
      <c r="J117" s="458">
        <f t="shared" si="46"/>
        <v>6913</v>
      </c>
      <c r="K117" s="45">
        <v>1153</v>
      </c>
      <c r="L117" s="45">
        <v>1114</v>
      </c>
      <c r="M117" s="45">
        <v>1029</v>
      </c>
      <c r="N117" s="467">
        <f t="shared" si="47"/>
        <v>3296</v>
      </c>
      <c r="O117" s="45">
        <v>1001</v>
      </c>
      <c r="P117" s="45">
        <v>952</v>
      </c>
      <c r="Q117" s="45">
        <v>964</v>
      </c>
      <c r="R117" s="85">
        <f t="shared" si="48"/>
        <v>2917</v>
      </c>
      <c r="S117" s="417">
        <f t="shared" si="49"/>
        <v>13126</v>
      </c>
    </row>
    <row r="118" spans="1:19" ht="12.75">
      <c r="A118" s="474" t="s">
        <v>141</v>
      </c>
      <c r="B118" s="471">
        <v>103</v>
      </c>
      <c r="C118" s="471">
        <v>162</v>
      </c>
      <c r="D118" s="473">
        <v>206</v>
      </c>
      <c r="E118" s="472">
        <f>+B118+C118+D118</f>
        <v>471</v>
      </c>
      <c r="F118" s="473">
        <v>170</v>
      </c>
      <c r="G118" s="473">
        <v>180</v>
      </c>
      <c r="H118" s="473">
        <v>147</v>
      </c>
      <c r="I118" s="412">
        <f t="shared" si="45"/>
        <v>497</v>
      </c>
      <c r="J118" s="458">
        <f t="shared" si="46"/>
        <v>968</v>
      </c>
      <c r="K118" s="45">
        <v>200</v>
      </c>
      <c r="L118" s="45">
        <v>212</v>
      </c>
      <c r="M118" s="45">
        <v>204</v>
      </c>
      <c r="N118" s="467">
        <f t="shared" si="47"/>
        <v>616</v>
      </c>
      <c r="O118" s="45">
        <v>183</v>
      </c>
      <c r="P118" s="45">
        <v>177</v>
      </c>
      <c r="Q118" s="45">
        <v>140</v>
      </c>
      <c r="R118" s="85">
        <f t="shared" si="48"/>
        <v>500</v>
      </c>
      <c r="S118" s="417">
        <f t="shared" si="49"/>
        <v>2084</v>
      </c>
    </row>
    <row r="119" spans="1:19" s="26" customFormat="1" ht="25.5">
      <c r="A119" s="56" t="s">
        <v>143</v>
      </c>
      <c r="B119" s="32" t="s">
        <v>52</v>
      </c>
      <c r="C119" s="32" t="s">
        <v>51</v>
      </c>
      <c r="D119" s="32" t="s">
        <v>53</v>
      </c>
      <c r="E119" s="33" t="s">
        <v>55</v>
      </c>
      <c r="F119" s="32" t="s">
        <v>62</v>
      </c>
      <c r="G119" s="32" t="s">
        <v>63</v>
      </c>
      <c r="H119" s="32" t="s">
        <v>64</v>
      </c>
      <c r="I119" s="33" t="s">
        <v>57</v>
      </c>
      <c r="J119" s="34" t="s">
        <v>3</v>
      </c>
      <c r="K119" s="32" t="s">
        <v>54</v>
      </c>
      <c r="L119" s="32" t="s">
        <v>86</v>
      </c>
      <c r="M119" s="32" t="s">
        <v>49</v>
      </c>
      <c r="N119" s="33" t="s">
        <v>56</v>
      </c>
      <c r="O119" s="32" t="s">
        <v>58</v>
      </c>
      <c r="P119" s="32" t="s">
        <v>59</v>
      </c>
      <c r="Q119" s="32" t="s">
        <v>60</v>
      </c>
      <c r="R119" s="33" t="s">
        <v>61</v>
      </c>
      <c r="S119" s="34" t="s">
        <v>4</v>
      </c>
    </row>
    <row r="120" spans="1:19" s="26" customFormat="1" ht="12.75">
      <c r="A120" s="114" t="s">
        <v>144</v>
      </c>
      <c r="B120" s="348">
        <f>'SEDE 1'!B111+SEDE2!B57</f>
        <v>34374</v>
      </c>
      <c r="C120" s="348">
        <f>'SEDE 1'!C111+SEDE2!C57</f>
        <v>34210</v>
      </c>
      <c r="D120" s="348">
        <f>'SEDE 1'!D111+SEDE2!D57</f>
        <v>36579</v>
      </c>
      <c r="E120" s="441">
        <f>SUM(B120:D120)</f>
        <v>105163</v>
      </c>
      <c r="F120" s="348">
        <f>'SEDE 1'!F111+SEDE2!F57</f>
        <v>37735</v>
      </c>
      <c r="G120" s="348">
        <f>'SEDE 1'!G111+SEDE2!G57</f>
        <v>40405</v>
      </c>
      <c r="H120" s="348">
        <f>'SEDE 1'!H111+SEDE2!H57</f>
        <v>44884</v>
      </c>
      <c r="I120" s="441">
        <f>SUM(F120:H120)</f>
        <v>123024</v>
      </c>
      <c r="J120" s="442">
        <f>E120+I120</f>
        <v>228187</v>
      </c>
      <c r="K120" s="348">
        <f>'SEDE 1'!K111+SEDE2!K57</f>
        <v>41755</v>
      </c>
      <c r="L120" s="348">
        <f>'SEDE 1'!L111+SEDE2!L57</f>
        <v>41339</v>
      </c>
      <c r="M120" s="348">
        <f>'SEDE 1'!M111+SEDE2!M57</f>
        <v>38188</v>
      </c>
      <c r="N120" s="441">
        <f>SUM(K120:M120)</f>
        <v>121282</v>
      </c>
      <c r="O120" s="348">
        <f>'SEDE 1'!O111+SEDE2!O57</f>
        <v>41420</v>
      </c>
      <c r="P120" s="348">
        <f>'SEDE 1'!P111+SEDE2!P57</f>
        <v>40824</v>
      </c>
      <c r="Q120" s="348">
        <f>'SEDE 1'!Q111+SEDE2!Q57</f>
        <v>40293</v>
      </c>
      <c r="R120" s="441">
        <f>SUM(O120:Q120)</f>
        <v>122537</v>
      </c>
      <c r="S120" s="442">
        <f>J120+N120+R120</f>
        <v>472006</v>
      </c>
    </row>
  </sheetData>
  <sheetProtection/>
  <mergeCells count="3">
    <mergeCell ref="A4:S4"/>
    <mergeCell ref="A5:S5"/>
    <mergeCell ref="A6:S6"/>
  </mergeCells>
  <printOptions horizontalCentered="1" verticalCentered="1"/>
  <pageMargins left="0" right="0" top="0" bottom="0" header="0" footer="0"/>
  <pageSetup fitToHeight="1" fitToWidth="1" horizontalDpi="600" verticalDpi="600" orientation="portrait" scale="42" r:id="rId2"/>
  <ignoredErrors>
    <ignoredError sqref="J98:J100 N109 R109:S109 E109 E36 E87 E16 I87 I109:J109 N87 N34 N36 R87:S87 E34 N16 I16 N18 E18 J41 H18 I55:J55 E68 I68 E55 N55 I35 N92 N115" formula="1"/>
    <ignoredError sqref="S24 D72 H109 H111 C41 S28 L109 M111 D109 D111 M87 M89" evalError="1"/>
    <ignoredError sqref="I31 I32 I33" formulaRange="1"/>
    <ignoredError sqref="I34" formula="1" formulaRange="1"/>
    <ignoredError sqref="G115:H115 K115:M1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marlop</dc:creator>
  <cp:keywords/>
  <dc:description/>
  <cp:lastModifiedBy>Marleny Lopez Marulanda</cp:lastModifiedBy>
  <cp:lastPrinted>2019-01-21T20:46:58Z</cp:lastPrinted>
  <dcterms:created xsi:type="dcterms:W3CDTF">2008-09-16T14:55:00Z</dcterms:created>
  <dcterms:modified xsi:type="dcterms:W3CDTF">2019-03-18T21:19:33Z</dcterms:modified>
  <cp:category/>
  <cp:version/>
  <cp:contentType/>
  <cp:contentStatus/>
</cp:coreProperties>
</file>