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showSheetTabs="0" xWindow="240" yWindow="30" windowWidth="18825" windowHeight="11595" tabRatio="530"/>
  </bookViews>
  <sheets>
    <sheet name="Hoja2" sheetId="2" r:id="rId1"/>
    <sheet name="DATOS" sheetId="1" state="hidden" r:id="rId2"/>
    <sheet name="P1" sheetId="12" r:id="rId3"/>
    <sheet name="P2" sheetId="14" r:id="rId4"/>
    <sheet name="P3" sheetId="13" r:id="rId5"/>
    <sheet name="P4" sheetId="15" r:id="rId6"/>
    <sheet name="P5" sheetId="16" r:id="rId7"/>
    <sheet name="P6" sheetId="17" r:id="rId8"/>
    <sheet name="P7" sheetId="18" r:id="rId9"/>
    <sheet name="P8" sheetId="19" r:id="rId10"/>
  </sheets>
  <definedNames>
    <definedName name="_GoBack" localSheetId="1">DATOS!$H$324</definedName>
  </definedNames>
  <calcPr calcId="144525" concurrentCalc="0"/>
</workbook>
</file>

<file path=xl/calcChain.xml><?xml version="1.0" encoding="utf-8"?>
<calcChain xmlns="http://schemas.openxmlformats.org/spreadsheetml/2006/main">
  <c r="F67" i="1" l="1"/>
  <c r="E67" i="1"/>
  <c r="D67" i="1"/>
  <c r="C67" i="1"/>
  <c r="B67" i="1"/>
  <c r="D65" i="1"/>
  <c r="C65" i="1"/>
  <c r="B65" i="1"/>
  <c r="D63" i="1"/>
  <c r="C63" i="1"/>
  <c r="B63" i="1"/>
  <c r="C61" i="1"/>
  <c r="D61" i="1"/>
  <c r="B61" i="1"/>
  <c r="E59" i="1"/>
  <c r="D59" i="1"/>
  <c r="C59" i="1"/>
  <c r="B59" i="1"/>
  <c r="D57" i="1"/>
  <c r="C57" i="1"/>
  <c r="B57" i="1"/>
  <c r="D55" i="1"/>
  <c r="C55" i="1"/>
  <c r="B55" i="1"/>
  <c r="E53" i="1"/>
  <c r="D53" i="1"/>
  <c r="C53" i="1"/>
  <c r="B53" i="1"/>
</calcChain>
</file>

<file path=xl/sharedStrings.xml><?xml version="1.0" encoding="utf-8"?>
<sst xmlns="http://schemas.openxmlformats.org/spreadsheetml/2006/main" count="425" uniqueCount="37">
  <si>
    <t>P1</t>
  </si>
  <si>
    <t>P2</t>
  </si>
  <si>
    <t>P3</t>
  </si>
  <si>
    <t>P4</t>
  </si>
  <si>
    <t>P5</t>
  </si>
  <si>
    <t>P6</t>
  </si>
  <si>
    <t>P7</t>
  </si>
  <si>
    <t>P8</t>
  </si>
  <si>
    <t>Por aviso  público,  prensa  u  otros  medios  de  comunicación</t>
  </si>
  <si>
    <t>A  través  de  la  comunidad</t>
  </si>
  <si>
    <t>Página  Web</t>
  </si>
  <si>
    <t>Invitación  directa</t>
  </si>
  <si>
    <t>Bien  organizada</t>
  </si>
  <si>
    <t>Regularmente  organizada</t>
  </si>
  <si>
    <t>Mal  organizada</t>
  </si>
  <si>
    <t>Igual</t>
  </si>
  <si>
    <r>
      <t>Desigual</t>
    </r>
    <r>
      <rPr>
        <sz val="11"/>
        <color theme="1"/>
        <rFont val="Arial"/>
        <family val="2"/>
      </rPr>
      <t xml:space="preserve"> </t>
    </r>
  </si>
  <si>
    <t>Profunda  y  completa</t>
  </si>
  <si>
    <t>Moderadamente  profunda</t>
  </si>
  <si>
    <t xml:space="preserve">Superficial </t>
  </si>
  <si>
    <t>SÍ</t>
  </si>
  <si>
    <r>
      <t>NO</t>
    </r>
    <r>
      <rPr>
        <sz val="11"/>
        <color theme="1"/>
        <rFont val="Arial"/>
        <family val="2"/>
      </rPr>
      <t xml:space="preserve"> </t>
    </r>
  </si>
  <si>
    <t xml:space="preserve">Muy  grande </t>
  </si>
  <si>
    <t>Grande</t>
  </si>
  <si>
    <t>Poca</t>
  </si>
  <si>
    <t>Muy  poca</t>
  </si>
  <si>
    <t>NS/NR</t>
  </si>
  <si>
    <t>1. ¿Cómo se enteró de la realización de la Audiencia Pública?</t>
  </si>
  <si>
    <t>2. Cree usted que la audiencia pública se desarrolló de manera:</t>
  </si>
  <si>
    <t>3. La oportunidad de los asistentes inscritos para opinar durante la audiencia pública fue:</t>
  </si>
  <si>
    <t>5. Considera que el Contenido de la Audiencia Publica contempla las directrices planteadas en el Plan de Gestión de la Entidad?</t>
  </si>
  <si>
    <t>6. Se siente satisfecho con la información presentada a través de este mecanismo de participación?</t>
  </si>
  <si>
    <t>7. Después de haber tomado parte en la Audiencia Pública, considera su participación en una nueva convocatoria?</t>
  </si>
  <si>
    <t>8. Como considera es la utilidad de la Audiencia Pública como espacio para la participación de la ciudadanía en la vigilancia de la gestión pública de la entidad:</t>
  </si>
  <si>
    <t>4. El tema de la audiencia pública fue discutido de manera:</t>
  </si>
  <si>
    <t xml:space="preserve">NO </t>
  </si>
  <si>
    <t>ESE HOSPITAL SAN RAFAEL DE ITAGUÍ
EVALUACIÓN DE LA RENDICIÓN PÚBLICA DE CUENTAS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</si>
</sst>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1" fillId="0" borderId="3" xfId="0" applyFont="1" applyBorder="1" applyAlignment="1">
      <alignment horizontal="justify"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2" borderId="3" xfId="0" applyFont="1" applyFill="1" applyBorder="1" applyAlignment="1">
      <alignment horizontal="justify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56392957293694E-2"/>
          <c:y val="0.25740992212039071"/>
          <c:w val="0.52386448883972148"/>
          <c:h val="0.7384133212856584"/>
        </c:manualLayout>
      </c:layout>
      <c:pie3DChart>
        <c:varyColors val="1"/>
        <c:ser>
          <c:idx val="0"/>
          <c:order val="0"/>
          <c:explosion val="10"/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165159107177717E-3"/>
                  <c:y val="-7.75037218708316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323745688813696E-3"/>
                  <c:y val="7.09993545888731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DATOS!$B$52:$E$52</c:f>
              <c:strCache>
                <c:ptCount val="4"/>
                <c:pt idx="0">
                  <c:v>Por aviso  público,  prensa  u  otros  medios  de  comunicación</c:v>
                </c:pt>
                <c:pt idx="1">
                  <c:v>A  través  de  la  comunidad</c:v>
                </c:pt>
                <c:pt idx="2">
                  <c:v>Página  Web</c:v>
                </c:pt>
                <c:pt idx="3">
                  <c:v>Invitación  directa</c:v>
                </c:pt>
              </c:strCache>
            </c:strRef>
          </c:cat>
          <c:val>
            <c:numRef>
              <c:f>DATOS!$B$53:$E$53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8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9450588148923"/>
          <c:y val="0.45127526044398725"/>
          <c:w val="0.31770934675952622"/>
          <c:h val="0.27913623069629623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56392957293715E-2"/>
          <c:y val="0.25740992212039071"/>
          <c:w val="0.52386448883972148"/>
          <c:h val="0.73841332128565795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31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258879416932395E-2"/>
                  <c:y val="-1.0969063293317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517206477654E-2"/>
                  <c:y val="3.821242863010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DATOS!$B$54:$D$54</c:f>
              <c:strCache>
                <c:ptCount val="3"/>
                <c:pt idx="0">
                  <c:v>Bien  organizada</c:v>
                </c:pt>
                <c:pt idx="1">
                  <c:v>Regularmente  organizada</c:v>
                </c:pt>
                <c:pt idx="2">
                  <c:v>Mal  organizada</c:v>
                </c:pt>
              </c:strCache>
            </c:strRef>
          </c:cat>
          <c:val>
            <c:numRef>
              <c:f>DATOS!$B$55:$D$55</c:f>
              <c:numCache>
                <c:formatCode>General</c:formatCode>
                <c:ptCount val="3"/>
                <c:pt idx="0">
                  <c:v>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9450588148978"/>
          <c:y val="0.45127526044398725"/>
          <c:w val="0.31770934675952622"/>
          <c:h val="0.27913623069629623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56392957293701E-2"/>
          <c:y val="0.25740992212039071"/>
          <c:w val="0.52386448883972148"/>
          <c:h val="0.73841332128565818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24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442246372096049E-2"/>
                  <c:y val="4.15971774020050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517206477647E-2"/>
                  <c:y val="3.821242863010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DATOS!$B$56:$D$56</c:f>
              <c:strCache>
                <c:ptCount val="3"/>
                <c:pt idx="0">
                  <c:v>Igual</c:v>
                </c:pt>
                <c:pt idx="1">
                  <c:v>Desigual </c:v>
                </c:pt>
                <c:pt idx="2">
                  <c:v>NS/NR</c:v>
                </c:pt>
              </c:strCache>
            </c:strRef>
          </c:cat>
          <c:val>
            <c:numRef>
              <c:f>DATOS!$B$57:$D$57</c:f>
              <c:numCache>
                <c:formatCode>General</c:formatCode>
                <c:ptCount val="3"/>
                <c:pt idx="0">
                  <c:v>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9450588148945"/>
          <c:y val="0.45127526044398725"/>
          <c:w val="0.31770934675952622"/>
          <c:h val="0.27913623069629623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368790264853287E-2"/>
          <c:y val="0.28363943031711181"/>
          <c:w val="0.50535209214550669"/>
          <c:h val="0.71218381308893763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3.4751350296089022E-2"/>
                  <c:y val="8.135002796781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31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582481941823435E-3"/>
                  <c:y val="-4.26573727464394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780308453178891E-2"/>
                  <c:y val="-9.87496235101759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DATOS!$B$58:$E$58</c:f>
              <c:strCache>
                <c:ptCount val="4"/>
                <c:pt idx="0">
                  <c:v>Profunda  y  completa</c:v>
                </c:pt>
                <c:pt idx="1">
                  <c:v>Moderadamente  profunda</c:v>
                </c:pt>
                <c:pt idx="2">
                  <c:v>Superficial </c:v>
                </c:pt>
                <c:pt idx="3">
                  <c:v>NS/NR</c:v>
                </c:pt>
              </c:strCache>
            </c:strRef>
          </c:cat>
          <c:val>
            <c:numRef>
              <c:f>DATOS!$B$59:$E$59</c:f>
              <c:numCache>
                <c:formatCode>General</c:formatCode>
                <c:ptCount val="4"/>
                <c:pt idx="0">
                  <c:v>35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533413158065952"/>
          <c:y val="0.45127526044398725"/>
          <c:w val="0.38646970781544909"/>
          <c:h val="0.27913623069629623"/>
        </c:manualLayout>
      </c:layout>
      <c:overlay val="0"/>
      <c:txPr>
        <a:bodyPr/>
        <a:lstStyle/>
        <a:p>
          <a:pPr>
            <a:defRPr lang="es-ES" sz="11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4327454935932E-2"/>
          <c:y val="0.25740992212039071"/>
          <c:w val="0.52386448883972148"/>
          <c:h val="0.73841332128565751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38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2161202576950607E-2"/>
                  <c:y val="1.9739253904737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517206477661E-2"/>
                  <c:y val="3.821242863010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DATOS!$B$60:$D$60</c:f>
              <c:strCache>
                <c:ptCount val="3"/>
                <c:pt idx="0">
                  <c:v>SÍ</c:v>
                </c:pt>
                <c:pt idx="1">
                  <c:v>NO </c:v>
                </c:pt>
                <c:pt idx="2">
                  <c:v>NS/NR</c:v>
                </c:pt>
              </c:strCache>
            </c:strRef>
          </c:cat>
          <c:val>
            <c:numRef>
              <c:f>DATOS!$B$61:$D$61</c:f>
              <c:numCache>
                <c:formatCode>General</c:formatCode>
                <c:ptCount val="3"/>
                <c:pt idx="0">
                  <c:v>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343330513437842"/>
          <c:y val="0.38351568349038356"/>
          <c:w val="0.32961020368321747"/>
          <c:h val="0.34689574458930339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56392957293743E-2"/>
          <c:y val="0.25740992212039071"/>
          <c:w val="0.52386448883972148"/>
          <c:h val="0.73841332128565729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45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764508362074574E-2"/>
                  <c:y val="6.345510089927283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517206477668E-2"/>
                  <c:y val="3.821242863010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DATOS!$B$62:$D$62</c:f>
              <c:strCache>
                <c:ptCount val="3"/>
                <c:pt idx="0">
                  <c:v>SÍ</c:v>
                </c:pt>
                <c:pt idx="1">
                  <c:v>NO </c:v>
                </c:pt>
                <c:pt idx="2">
                  <c:v>NS/NR</c:v>
                </c:pt>
              </c:strCache>
            </c:strRef>
          </c:cat>
          <c:val>
            <c:numRef>
              <c:f>DATOS!$B$63:$D$63</c:f>
              <c:numCache>
                <c:formatCode>General</c:formatCode>
                <c:ptCount val="3"/>
                <c:pt idx="0">
                  <c:v>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9450588149022"/>
          <c:y val="0.45127526044398725"/>
          <c:w val="0.31770934675952622"/>
          <c:h val="0.27913623069629623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56392957293757E-2"/>
          <c:y val="0.25740992212039071"/>
          <c:w val="0.52386448883972148"/>
          <c:h val="0.73841332128565706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52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517206477675E-2"/>
                  <c:y val="3.821242863010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DATOS!$B$64:$D$64</c:f>
              <c:strCache>
                <c:ptCount val="3"/>
                <c:pt idx="0">
                  <c:v>SÍ</c:v>
                </c:pt>
                <c:pt idx="1">
                  <c:v>NO </c:v>
                </c:pt>
                <c:pt idx="2">
                  <c:v>NS/NR</c:v>
                </c:pt>
              </c:strCache>
            </c:strRef>
          </c:cat>
          <c:val>
            <c:numRef>
              <c:f>DATOS!$B$65:$D$65</c:f>
              <c:numCache>
                <c:formatCode>General</c:formatCode>
                <c:ptCount val="3"/>
                <c:pt idx="0">
                  <c:v>41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5244156959718882"/>
          <c:y val="0.45127526044398725"/>
          <c:w val="0.43936226979892012"/>
          <c:h val="0.27913623069629623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56392957293774E-2"/>
          <c:y val="0.25740992212039071"/>
          <c:w val="0.52386448883972148"/>
          <c:h val="0.73841332128565673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explosion val="8"/>
          </c:dPt>
          <c:dLbls>
            <c:dLbl>
              <c:idx val="0"/>
              <c:layout>
                <c:manualLayout>
                  <c:x val="-1.0949654895944962E-2"/>
                  <c:y val="-6.08171283133701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585135114349759E-2"/>
                  <c:y val="-2.9416349604183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517206477682E-2"/>
                  <c:y val="3.821242863010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DATOS!$B$66:$F$66</c:f>
              <c:strCache>
                <c:ptCount val="5"/>
                <c:pt idx="0">
                  <c:v>Muy  grande </c:v>
                </c:pt>
                <c:pt idx="1">
                  <c:v>Grande</c:v>
                </c:pt>
                <c:pt idx="2">
                  <c:v>Poca</c:v>
                </c:pt>
                <c:pt idx="3">
                  <c:v>Muy  poca</c:v>
                </c:pt>
                <c:pt idx="4">
                  <c:v>NS/NR</c:v>
                </c:pt>
              </c:strCache>
            </c:strRef>
          </c:cat>
          <c:val>
            <c:numRef>
              <c:f>DATOS!$B$67:$F$67</c:f>
              <c:numCache>
                <c:formatCode>General</c:formatCode>
                <c:ptCount val="5"/>
                <c:pt idx="0">
                  <c:v>25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9450588149078"/>
          <c:y val="0.45127526044398725"/>
          <c:w val="0.31770934675952622"/>
          <c:h val="0.27913623069629623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6'!A1"/><Relationship Id="rId3" Type="http://schemas.openxmlformats.org/officeDocument/2006/relationships/image" Target="../media/image2.jpeg"/><Relationship Id="rId7" Type="http://schemas.openxmlformats.org/officeDocument/2006/relationships/hyperlink" Target="#'P5'!A1"/><Relationship Id="rId2" Type="http://schemas.openxmlformats.org/officeDocument/2006/relationships/hyperlink" Target="#'P1'!A1"/><Relationship Id="rId1" Type="http://schemas.openxmlformats.org/officeDocument/2006/relationships/image" Target="../media/image1.png"/><Relationship Id="rId6" Type="http://schemas.openxmlformats.org/officeDocument/2006/relationships/hyperlink" Target="#'P4'!A1"/><Relationship Id="rId5" Type="http://schemas.openxmlformats.org/officeDocument/2006/relationships/hyperlink" Target="#'P3'!A1"/><Relationship Id="rId10" Type="http://schemas.openxmlformats.org/officeDocument/2006/relationships/hyperlink" Target="#'P8'!A1"/><Relationship Id="rId4" Type="http://schemas.openxmlformats.org/officeDocument/2006/relationships/hyperlink" Target="#'P2'!A1"/><Relationship Id="rId9" Type="http://schemas.openxmlformats.org/officeDocument/2006/relationships/hyperlink" Target="#'P7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Hoja2!C6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Hoja2!C7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Hoja2!C8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Hoja2!C9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Hoja2!C2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Hoja2!C3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Hoja2!C4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Hoja2!C5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0</xdr:col>
      <xdr:colOff>1905000</xdr:colOff>
      <xdr:row>0</xdr:row>
      <xdr:rowOff>695325</xdr:rowOff>
    </xdr:to>
    <xdr:pic>
      <xdr:nvPicPr>
        <xdr:cNvPr id="2" name="1 Imagen" descr="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42875"/>
          <a:ext cx="189547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</xdr:row>
      <xdr:rowOff>152400</xdr:rowOff>
    </xdr:from>
    <xdr:to>
      <xdr:col>2</xdr:col>
      <xdr:colOff>741132</xdr:colOff>
      <xdr:row>1</xdr:row>
      <xdr:rowOff>619125</xdr:rowOff>
    </xdr:to>
    <xdr:pic>
      <xdr:nvPicPr>
        <xdr:cNvPr id="3" name="2 Imagen" descr="116.jpg">
          <a:hlinkClick xmlns:r="http://schemas.openxmlformats.org/officeDocument/2006/relationships" r:id="rId2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29300" y="1038225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2</xdr:row>
      <xdr:rowOff>152400</xdr:rowOff>
    </xdr:from>
    <xdr:to>
      <xdr:col>2</xdr:col>
      <xdr:colOff>731607</xdr:colOff>
      <xdr:row>2</xdr:row>
      <xdr:rowOff>619125</xdr:rowOff>
    </xdr:to>
    <xdr:pic>
      <xdr:nvPicPr>
        <xdr:cNvPr id="4" name="3 Imagen" descr="116.jpg">
          <a:hlinkClick xmlns:r="http://schemas.openxmlformats.org/officeDocument/2006/relationships" r:id="rId4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9775" y="1800225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</xdr:row>
      <xdr:rowOff>161925</xdr:rowOff>
    </xdr:from>
    <xdr:to>
      <xdr:col>2</xdr:col>
      <xdr:colOff>741132</xdr:colOff>
      <xdr:row>3</xdr:row>
      <xdr:rowOff>628650</xdr:rowOff>
    </xdr:to>
    <xdr:pic>
      <xdr:nvPicPr>
        <xdr:cNvPr id="5" name="4 Imagen" descr="116.jpg">
          <a:hlinkClick xmlns:r="http://schemas.openxmlformats.org/officeDocument/2006/relationships" r:id="rId5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29300" y="2571750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4</xdr:row>
      <xdr:rowOff>152400</xdr:rowOff>
    </xdr:from>
    <xdr:to>
      <xdr:col>2</xdr:col>
      <xdr:colOff>741132</xdr:colOff>
      <xdr:row>4</xdr:row>
      <xdr:rowOff>619125</xdr:rowOff>
    </xdr:to>
    <xdr:pic>
      <xdr:nvPicPr>
        <xdr:cNvPr id="6" name="5 Imagen" descr="116.jpg">
          <a:hlinkClick xmlns:r="http://schemas.openxmlformats.org/officeDocument/2006/relationships" r:id="rId6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29300" y="3324225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5</xdr:row>
      <xdr:rowOff>142875</xdr:rowOff>
    </xdr:from>
    <xdr:to>
      <xdr:col>2</xdr:col>
      <xdr:colOff>741132</xdr:colOff>
      <xdr:row>5</xdr:row>
      <xdr:rowOff>609600</xdr:rowOff>
    </xdr:to>
    <xdr:pic>
      <xdr:nvPicPr>
        <xdr:cNvPr id="7" name="6 Imagen" descr="116.jpg">
          <a:hlinkClick xmlns:r="http://schemas.openxmlformats.org/officeDocument/2006/relationships" r:id="rId7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29300" y="4076700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6</xdr:row>
      <xdr:rowOff>133350</xdr:rowOff>
    </xdr:from>
    <xdr:to>
      <xdr:col>2</xdr:col>
      <xdr:colOff>731607</xdr:colOff>
      <xdr:row>6</xdr:row>
      <xdr:rowOff>600075</xdr:rowOff>
    </xdr:to>
    <xdr:pic>
      <xdr:nvPicPr>
        <xdr:cNvPr id="8" name="7 Imagen" descr="116.jpg">
          <a:hlinkClick xmlns:r="http://schemas.openxmlformats.org/officeDocument/2006/relationships" r:id="rId8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9775" y="4829175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7</xdr:row>
      <xdr:rowOff>142875</xdr:rowOff>
    </xdr:from>
    <xdr:to>
      <xdr:col>2</xdr:col>
      <xdr:colOff>741132</xdr:colOff>
      <xdr:row>7</xdr:row>
      <xdr:rowOff>609600</xdr:rowOff>
    </xdr:to>
    <xdr:pic>
      <xdr:nvPicPr>
        <xdr:cNvPr id="9" name="8 Imagen" descr="116.jpg">
          <a:hlinkClick xmlns:r="http://schemas.openxmlformats.org/officeDocument/2006/relationships" r:id="rId9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29300" y="5600700"/>
          <a:ext cx="712557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8</xdr:row>
      <xdr:rowOff>161925</xdr:rowOff>
    </xdr:from>
    <xdr:to>
      <xdr:col>2</xdr:col>
      <xdr:colOff>741132</xdr:colOff>
      <xdr:row>8</xdr:row>
      <xdr:rowOff>628650</xdr:rowOff>
    </xdr:to>
    <xdr:pic>
      <xdr:nvPicPr>
        <xdr:cNvPr id="10" name="9 Imagen" descr="116.jpg">
          <a:hlinkClick xmlns:r="http://schemas.openxmlformats.org/officeDocument/2006/relationships" r:id="rId10" tooltip="IR AL GRÁFICO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29300" y="6381750"/>
          <a:ext cx="712557" cy="466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25977"/>
    <xdr:ext cx="9040091" cy="5455228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5. Considera que el Contenido de la Audiencia Publica contempla las directrices planteadas en el Plan de Gestión de la Entidad?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0.01822</cdr:x>
      <cdr:y>0.90624</cdr:y>
    </cdr:from>
    <cdr:to>
      <cdr:x>0.10053</cdr:x>
      <cdr:y>0.95844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175033" y="5265507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1" y="0"/>
    <xdr:ext cx="9178636" cy="565438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6. Se siente satisfecho con la información presentada a través de este mecanismo de participación?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0.02183</cdr:x>
      <cdr:y>0.90475</cdr:y>
    </cdr:from>
    <cdr:to>
      <cdr:x>0.10414</cdr:x>
      <cdr:y>0.95695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209670" y="5256848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04375" cy="5810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7. Después de haber tomado parte en la Audiencia Pública, considera su participación en una nueva convocatoria?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0.01822</cdr:x>
      <cdr:y>0.90326</cdr:y>
    </cdr:from>
    <cdr:to>
      <cdr:x>0.10053</cdr:x>
      <cdr:y>0.95546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175033" y="5248188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95114" cy="556779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0.99344</cdr:x>
      <cdr:y>0.24451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272" y="942164"/>
          <a:ext cx="9065363" cy="41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8. Como considera es la utilidad de la Audiencia Pública como espacio para la participación de la ciudadanía en la vigilancia de la gestión pública de la entidad: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0.01732</cdr:x>
      <cdr:y>0.90177</cdr:y>
    </cdr:from>
    <cdr:to>
      <cdr:x>0.09963</cdr:x>
      <cdr:y>0.95397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166375" y="5239529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04375" cy="5810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1. ¿Cómo se enteró de la realización de la Audiencia Pública?</a:t>
          </a:r>
          <a:endParaRPr lang="es-ES" b="1" i="1"/>
        </a:p>
        <a:p xmlns:a="http://schemas.openxmlformats.org/drawingml/2006/main">
          <a:pPr algn="ctr"/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0.02994</cdr:x>
      <cdr:y>0.89879</cdr:y>
    </cdr:from>
    <cdr:to>
      <cdr:x>0.11225</cdr:x>
      <cdr:y>0.95099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287602" y="5222210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04375" cy="5810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2. Cree usted que la audiencia pública se desarrolló de manera: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0.01372</cdr:x>
      <cdr:y>0.91966</cdr:y>
    </cdr:from>
    <cdr:to>
      <cdr:x>0.09603</cdr:x>
      <cdr:y>0.97186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131738" y="5343438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04375" cy="5810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3. La oportunidad de los asistentes inscritos para opinar durante la audiencia pública fue: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0.01913</cdr:x>
      <cdr:y>0.91519</cdr:y>
    </cdr:from>
    <cdr:to>
      <cdr:x>0.10144</cdr:x>
      <cdr:y>0.96739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183692" y="5317461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04375" cy="5810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0.21629</cdr:x>
      <cdr:y>0.01639</cdr:y>
    </cdr:from>
    <cdr:to>
      <cdr:x>0.96585</cdr:x>
      <cdr:y>0.12158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77330" y="95251"/>
          <a:ext cx="7199056" cy="611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rgbClr val="0070C0"/>
              </a:solidFill>
              <a:latin typeface="Arial" pitchFamily="34" charset="0"/>
              <a:cs typeface="Arial" pitchFamily="34" charset="0"/>
            </a:rPr>
            <a:t>ESE HOSPITAL</a:t>
          </a:r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SAN RAFAEL DE ITAGUÍ</a:t>
          </a:r>
        </a:p>
        <a:p xmlns:a="http://schemas.openxmlformats.org/drawingml/2006/main">
          <a:pPr algn="ctr"/>
          <a:r>
            <a:rPr lang="es-ES" sz="1200" b="1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INFORME DE LA RENDICIÓN PÚBLICA DE CUENTAS  VIGENCIA 2016</a:t>
          </a:r>
        </a:p>
      </cdr:txBody>
    </cdr:sp>
  </cdr:relSizeAnchor>
  <cdr:relSizeAnchor xmlns:cdr="http://schemas.openxmlformats.org/drawingml/2006/chartDrawing">
    <cdr:from>
      <cdr:x>0.01226</cdr:x>
      <cdr:y>0.17001</cdr:y>
    </cdr:from>
    <cdr:to>
      <cdr:x>0.99562</cdr:x>
      <cdr:y>0.22088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3974" y="1033910"/>
          <a:ext cx="9142372" cy="30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1">
              <a:latin typeface="+mn-lt"/>
              <a:ea typeface="+mn-ea"/>
              <a:cs typeface="+mn-cs"/>
            </a:rPr>
            <a:t>4. El tema de la audiencia pública fue discutido de manera:</a:t>
          </a:r>
          <a:endParaRPr lang="es-ES" sz="1100" b="1" i="1"/>
        </a:p>
      </cdr:txBody>
    </cdr:sp>
  </cdr:relSizeAnchor>
  <cdr:relSizeAnchor xmlns:cdr="http://schemas.openxmlformats.org/drawingml/2006/chartDrawing">
    <cdr:from>
      <cdr:x>0.01313</cdr:x>
      <cdr:y>0.02811</cdr:y>
    </cdr:from>
    <cdr:to>
      <cdr:x>0.21701</cdr:x>
      <cdr:y>0.11896</cdr:y>
    </cdr:to>
    <cdr:pic>
      <cdr:nvPicPr>
        <cdr:cNvPr id="4" name="3 Imagen" descr="LOGO.bmp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115" y="170962"/>
          <a:ext cx="1895475" cy="5524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0.01552</cdr:x>
      <cdr:y>0.90326</cdr:y>
    </cdr:from>
    <cdr:to>
      <cdr:x>0.09783</cdr:x>
      <cdr:y>0.95546</cdr:y>
    </cdr:to>
    <cdr:sp macro="" textlink="">
      <cdr:nvSpPr>
        <cdr:cNvPr id="6" name="5 Flecha izquierda">
          <a:hlinkClick xmlns:a="http://schemas.openxmlformats.org/drawingml/2006/main" xmlns:r="http://schemas.openxmlformats.org/officeDocument/2006/relationships" r:id="rId2" tooltip="VOLVER"/>
        </cdr:cNvPr>
        <cdr:cNvSpPr/>
      </cdr:nvSpPr>
      <cdr:spPr>
        <a:xfrm xmlns:a="http://schemas.openxmlformats.org/drawingml/2006/main">
          <a:off x="149056" y="5248188"/>
          <a:ext cx="790536" cy="30329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9"/>
  <sheetViews>
    <sheetView showGridLines="0" tabSelected="1" workbookViewId="0">
      <selection activeCell="E2" sqref="E2"/>
    </sheetView>
  </sheetViews>
  <sheetFormatPr baseColWidth="10" defaultRowHeight="15" x14ac:dyDescent="0.25"/>
  <cols>
    <col min="1" max="1" width="29.140625" customWidth="1"/>
    <col min="2" max="2" width="57.85546875" customWidth="1"/>
  </cols>
  <sheetData>
    <row r="1" spans="1:3" ht="69.75" customHeight="1" x14ac:dyDescent="0.25">
      <c r="A1" s="6"/>
      <c r="B1" s="31" t="s">
        <v>36</v>
      </c>
      <c r="C1" s="32"/>
    </row>
    <row r="2" spans="1:3" ht="60" customHeight="1" x14ac:dyDescent="0.25">
      <c r="A2" s="29" t="s">
        <v>27</v>
      </c>
      <c r="B2" s="29"/>
      <c r="C2" s="7"/>
    </row>
    <row r="3" spans="1:3" ht="60" customHeight="1" x14ac:dyDescent="0.25">
      <c r="A3" s="30" t="s">
        <v>28</v>
      </c>
      <c r="B3" s="30"/>
      <c r="C3" s="6"/>
    </row>
    <row r="4" spans="1:3" ht="60" customHeight="1" x14ac:dyDescent="0.25">
      <c r="A4" s="29" t="s">
        <v>29</v>
      </c>
      <c r="B4" s="29"/>
      <c r="C4" s="7"/>
    </row>
    <row r="5" spans="1:3" ht="60" customHeight="1" x14ac:dyDescent="0.25">
      <c r="A5" s="30" t="s">
        <v>34</v>
      </c>
      <c r="B5" s="30"/>
      <c r="C5" s="6"/>
    </row>
    <row r="6" spans="1:3" ht="60" customHeight="1" x14ac:dyDescent="0.25">
      <c r="A6" s="29" t="s">
        <v>30</v>
      </c>
      <c r="B6" s="29"/>
      <c r="C6" s="7"/>
    </row>
    <row r="7" spans="1:3" ht="60" customHeight="1" x14ac:dyDescent="0.25">
      <c r="A7" s="30" t="s">
        <v>31</v>
      </c>
      <c r="B7" s="30"/>
      <c r="C7" s="6"/>
    </row>
    <row r="8" spans="1:3" ht="60" customHeight="1" x14ac:dyDescent="0.25">
      <c r="A8" s="29" t="s">
        <v>32</v>
      </c>
      <c r="B8" s="29"/>
      <c r="C8" s="7"/>
    </row>
    <row r="9" spans="1:3" ht="60" customHeight="1" x14ac:dyDescent="0.25">
      <c r="A9" s="30" t="s">
        <v>33</v>
      </c>
      <c r="B9" s="30"/>
      <c r="C9" s="6"/>
    </row>
  </sheetData>
  <sheetProtection password="CF7A" sheet="1" objects="1" scenarios="1"/>
  <mergeCells count="9">
    <mergeCell ref="A6:B6"/>
    <mergeCell ref="A7:B7"/>
    <mergeCell ref="A8:B8"/>
    <mergeCell ref="A9:B9"/>
    <mergeCell ref="B1:C1"/>
    <mergeCell ref="A2:B2"/>
    <mergeCell ref="A3:B3"/>
    <mergeCell ref="A4:B4"/>
    <mergeCell ref="A5:B5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"/>
  <sheetViews>
    <sheetView showGridLines="0" topLeftCell="A19" zoomScale="110" zoomScaleNormal="110" workbookViewId="0">
      <selection activeCell="P12" sqref="P12:P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328"/>
  <sheetViews>
    <sheetView workbookViewId="0">
      <selection activeCell="E53" sqref="E53"/>
    </sheetView>
  </sheetViews>
  <sheetFormatPr baseColWidth="10" defaultRowHeight="15" x14ac:dyDescent="0.25"/>
  <cols>
    <col min="2" max="9" width="16.7109375" customWidth="1"/>
  </cols>
  <sheetData>
    <row r="1" spans="1:9" x14ac:dyDescent="0.25"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</row>
    <row r="2" spans="1:9" ht="60" x14ac:dyDescent="0.25">
      <c r="A2" s="28">
        <v>1</v>
      </c>
      <c r="B2" s="5" t="s">
        <v>8</v>
      </c>
      <c r="C2" s="5" t="s">
        <v>12</v>
      </c>
      <c r="D2" s="5" t="s">
        <v>15</v>
      </c>
      <c r="E2" s="5" t="s">
        <v>17</v>
      </c>
      <c r="F2" s="5" t="s">
        <v>20</v>
      </c>
      <c r="G2" s="5" t="s">
        <v>20</v>
      </c>
      <c r="H2" s="5" t="s">
        <v>20</v>
      </c>
      <c r="I2" s="5" t="s">
        <v>23</v>
      </c>
    </row>
    <row r="3" spans="1:9" ht="30" x14ac:dyDescent="0.25">
      <c r="A3" s="28">
        <v>2</v>
      </c>
      <c r="B3" s="5" t="s">
        <v>10</v>
      </c>
      <c r="C3" s="5" t="s">
        <v>12</v>
      </c>
      <c r="D3" s="5" t="s">
        <v>15</v>
      </c>
      <c r="E3" s="5" t="s">
        <v>17</v>
      </c>
      <c r="F3" s="5" t="s">
        <v>20</v>
      </c>
      <c r="G3" s="5" t="s">
        <v>20</v>
      </c>
      <c r="H3" s="5" t="s">
        <v>20</v>
      </c>
      <c r="I3" s="5" t="s">
        <v>22</v>
      </c>
    </row>
    <row r="4" spans="1:9" ht="60" x14ac:dyDescent="0.25">
      <c r="A4" s="28">
        <v>3</v>
      </c>
      <c r="B4" s="5" t="s">
        <v>8</v>
      </c>
      <c r="C4" s="5" t="s">
        <v>12</v>
      </c>
      <c r="D4" s="5" t="s">
        <v>15</v>
      </c>
      <c r="E4" s="5" t="s">
        <v>17</v>
      </c>
      <c r="F4" s="5" t="s">
        <v>20</v>
      </c>
      <c r="G4" s="5" t="s">
        <v>20</v>
      </c>
      <c r="H4" s="5" t="s">
        <v>20</v>
      </c>
      <c r="I4" s="5" t="s">
        <v>22</v>
      </c>
    </row>
    <row r="5" spans="1:9" ht="30" x14ac:dyDescent="0.25">
      <c r="A5" s="28">
        <v>4</v>
      </c>
      <c r="B5" s="5" t="s">
        <v>11</v>
      </c>
      <c r="C5" s="5" t="s">
        <v>12</v>
      </c>
      <c r="D5" s="5" t="s">
        <v>15</v>
      </c>
      <c r="E5" s="5" t="s">
        <v>17</v>
      </c>
      <c r="F5" s="5" t="s">
        <v>20</v>
      </c>
      <c r="G5" s="5" t="s">
        <v>20</v>
      </c>
      <c r="H5" s="5" t="s">
        <v>20</v>
      </c>
      <c r="I5" s="5" t="s">
        <v>23</v>
      </c>
    </row>
    <row r="6" spans="1:9" ht="60" x14ac:dyDescent="0.25">
      <c r="A6" s="28">
        <v>5</v>
      </c>
      <c r="B6" s="5" t="s">
        <v>8</v>
      </c>
      <c r="C6" s="5" t="s">
        <v>12</v>
      </c>
      <c r="D6" s="5" t="s">
        <v>15</v>
      </c>
      <c r="E6" s="5" t="s">
        <v>17</v>
      </c>
      <c r="F6" s="5" t="s">
        <v>20</v>
      </c>
      <c r="G6" s="5" t="s">
        <v>20</v>
      </c>
      <c r="H6" s="5" t="s">
        <v>20</v>
      </c>
      <c r="I6" s="5" t="s">
        <v>23</v>
      </c>
    </row>
    <row r="7" spans="1:9" ht="30" x14ac:dyDescent="0.25">
      <c r="A7" s="28">
        <v>6</v>
      </c>
      <c r="B7" s="5" t="s">
        <v>10</v>
      </c>
      <c r="C7" s="5" t="s">
        <v>12</v>
      </c>
      <c r="D7" s="5" t="s">
        <v>15</v>
      </c>
      <c r="E7" s="5" t="s">
        <v>17</v>
      </c>
      <c r="F7" s="5" t="s">
        <v>20</v>
      </c>
      <c r="G7" s="5" t="s">
        <v>20</v>
      </c>
      <c r="H7" s="5" t="s">
        <v>20</v>
      </c>
      <c r="I7" s="5" t="s">
        <v>22</v>
      </c>
    </row>
    <row r="8" spans="1:9" ht="30" x14ac:dyDescent="0.25">
      <c r="A8" s="28">
        <v>7</v>
      </c>
      <c r="B8" s="5" t="s">
        <v>10</v>
      </c>
      <c r="C8" s="5" t="s">
        <v>12</v>
      </c>
      <c r="D8" s="5" t="s">
        <v>15</v>
      </c>
      <c r="E8" s="5" t="s">
        <v>17</v>
      </c>
      <c r="F8" s="5" t="s">
        <v>20</v>
      </c>
      <c r="G8" s="5" t="s">
        <v>20</v>
      </c>
      <c r="H8" s="5" t="s">
        <v>20</v>
      </c>
      <c r="I8" s="5" t="s">
        <v>23</v>
      </c>
    </row>
    <row r="9" spans="1:9" ht="30" x14ac:dyDescent="0.25">
      <c r="A9" s="28">
        <v>8</v>
      </c>
      <c r="B9" s="5" t="s">
        <v>11</v>
      </c>
      <c r="C9" s="5" t="s">
        <v>12</v>
      </c>
      <c r="D9" s="5" t="s">
        <v>15</v>
      </c>
      <c r="E9" s="5" t="s">
        <v>17</v>
      </c>
      <c r="F9" s="5" t="s">
        <v>20</v>
      </c>
      <c r="G9" s="5" t="s">
        <v>20</v>
      </c>
      <c r="H9" s="5" t="s">
        <v>20</v>
      </c>
      <c r="I9" s="5" t="s">
        <v>22</v>
      </c>
    </row>
    <row r="10" spans="1:9" ht="30" x14ac:dyDescent="0.25">
      <c r="A10" s="28">
        <v>9</v>
      </c>
      <c r="B10" s="5" t="s">
        <v>10</v>
      </c>
      <c r="C10" s="5" t="s">
        <v>12</v>
      </c>
      <c r="D10" s="5" t="s">
        <v>15</v>
      </c>
      <c r="E10" s="5" t="s">
        <v>18</v>
      </c>
      <c r="F10" s="5" t="s">
        <v>20</v>
      </c>
      <c r="G10" s="5" t="s">
        <v>20</v>
      </c>
      <c r="H10" s="5" t="s">
        <v>20</v>
      </c>
      <c r="I10" s="5" t="s">
        <v>25</v>
      </c>
    </row>
    <row r="11" spans="1:9" ht="30" x14ac:dyDescent="0.25">
      <c r="A11" s="28">
        <v>10</v>
      </c>
      <c r="B11" s="5" t="s">
        <v>11</v>
      </c>
      <c r="C11" s="5" t="s">
        <v>12</v>
      </c>
      <c r="D11" s="5" t="s">
        <v>15</v>
      </c>
      <c r="E11" s="5" t="s">
        <v>17</v>
      </c>
      <c r="F11" s="5" t="s">
        <v>20</v>
      </c>
      <c r="G11" s="5" t="s">
        <v>20</v>
      </c>
      <c r="H11" s="5" t="s">
        <v>20</v>
      </c>
      <c r="I11" s="5" t="s">
        <v>24</v>
      </c>
    </row>
    <row r="12" spans="1:9" ht="30" x14ac:dyDescent="0.25">
      <c r="A12" s="28">
        <v>11</v>
      </c>
      <c r="B12" s="5" t="s">
        <v>10</v>
      </c>
      <c r="C12" s="5" t="s">
        <v>12</v>
      </c>
      <c r="D12" s="5" t="s">
        <v>15</v>
      </c>
      <c r="E12" s="5" t="s">
        <v>17</v>
      </c>
      <c r="F12" s="5" t="s">
        <v>20</v>
      </c>
      <c r="G12" s="5" t="s">
        <v>20</v>
      </c>
      <c r="H12" s="5" t="s">
        <v>20</v>
      </c>
      <c r="I12" s="5" t="s">
        <v>22</v>
      </c>
    </row>
    <row r="13" spans="1:9" ht="30" x14ac:dyDescent="0.25">
      <c r="A13" s="28">
        <v>12</v>
      </c>
      <c r="B13" s="5" t="s">
        <v>11</v>
      </c>
      <c r="C13" s="5" t="s">
        <v>12</v>
      </c>
      <c r="D13" s="5" t="s">
        <v>15</v>
      </c>
      <c r="E13" s="5" t="s">
        <v>17</v>
      </c>
      <c r="F13" s="5" t="s">
        <v>20</v>
      </c>
      <c r="G13" s="5" t="s">
        <v>20</v>
      </c>
      <c r="H13" s="5" t="s">
        <v>20</v>
      </c>
      <c r="I13" s="5" t="s">
        <v>22</v>
      </c>
    </row>
    <row r="14" spans="1:9" ht="30" x14ac:dyDescent="0.25">
      <c r="A14" s="28">
        <v>13</v>
      </c>
      <c r="B14" s="5" t="s">
        <v>11</v>
      </c>
      <c r="C14" s="5" t="s">
        <v>12</v>
      </c>
      <c r="D14" s="5" t="s">
        <v>15</v>
      </c>
      <c r="E14" s="5" t="s">
        <v>17</v>
      </c>
      <c r="F14" s="5" t="s">
        <v>20</v>
      </c>
      <c r="G14" s="5" t="s">
        <v>20</v>
      </c>
      <c r="H14" s="5" t="s">
        <v>20</v>
      </c>
      <c r="I14" s="5" t="s">
        <v>22</v>
      </c>
    </row>
    <row r="15" spans="1:9" ht="30" x14ac:dyDescent="0.25">
      <c r="A15" s="28">
        <v>14</v>
      </c>
      <c r="B15" s="5" t="s">
        <v>11</v>
      </c>
      <c r="C15" s="5" t="s">
        <v>12</v>
      </c>
      <c r="D15" s="5" t="s">
        <v>15</v>
      </c>
      <c r="E15" s="5" t="s">
        <v>18</v>
      </c>
      <c r="F15" s="5" t="s">
        <v>20</v>
      </c>
      <c r="G15" s="5" t="s">
        <v>20</v>
      </c>
      <c r="H15" s="5" t="s">
        <v>20</v>
      </c>
      <c r="I15" s="5" t="s">
        <v>23</v>
      </c>
    </row>
    <row r="16" spans="1:9" ht="30" x14ac:dyDescent="0.25">
      <c r="A16" s="28">
        <v>15</v>
      </c>
      <c r="B16" s="5" t="s">
        <v>10</v>
      </c>
      <c r="C16" s="5" t="s">
        <v>12</v>
      </c>
      <c r="D16" s="5" t="s">
        <v>15</v>
      </c>
      <c r="E16" s="5" t="s">
        <v>18</v>
      </c>
      <c r="F16" s="5" t="s">
        <v>20</v>
      </c>
      <c r="G16" s="5" t="s">
        <v>20</v>
      </c>
      <c r="H16" s="5" t="s">
        <v>20</v>
      </c>
      <c r="I16" s="5" t="s">
        <v>23</v>
      </c>
    </row>
    <row r="17" spans="1:9" ht="30" x14ac:dyDescent="0.25">
      <c r="A17" s="28">
        <v>16</v>
      </c>
      <c r="B17" s="5" t="s">
        <v>11</v>
      </c>
      <c r="C17" s="5" t="s">
        <v>12</v>
      </c>
      <c r="D17" s="5" t="s">
        <v>15</v>
      </c>
      <c r="E17" s="5" t="s">
        <v>17</v>
      </c>
      <c r="F17" s="5" t="s">
        <v>20</v>
      </c>
      <c r="G17" s="5" t="s">
        <v>20</v>
      </c>
      <c r="H17" s="5" t="s">
        <v>20</v>
      </c>
      <c r="I17" s="5" t="s">
        <v>23</v>
      </c>
    </row>
    <row r="18" spans="1:9" ht="30" x14ac:dyDescent="0.25">
      <c r="A18" s="28">
        <v>17</v>
      </c>
      <c r="B18" s="5" t="s">
        <v>11</v>
      </c>
      <c r="C18" s="5" t="s">
        <v>12</v>
      </c>
      <c r="D18" s="5" t="s">
        <v>15</v>
      </c>
      <c r="E18" s="5" t="s">
        <v>17</v>
      </c>
      <c r="F18" s="5" t="s">
        <v>20</v>
      </c>
      <c r="G18" s="5" t="s">
        <v>20</v>
      </c>
      <c r="H18" s="5" t="s">
        <v>20</v>
      </c>
      <c r="I18" s="5" t="s">
        <v>23</v>
      </c>
    </row>
    <row r="19" spans="1:9" ht="30" x14ac:dyDescent="0.25">
      <c r="A19" s="28">
        <v>18</v>
      </c>
      <c r="B19" s="5" t="s">
        <v>11</v>
      </c>
      <c r="C19" s="5" t="s">
        <v>12</v>
      </c>
      <c r="D19" s="5" t="s">
        <v>15</v>
      </c>
      <c r="E19" s="5" t="s">
        <v>17</v>
      </c>
      <c r="F19" s="5" t="s">
        <v>20</v>
      </c>
      <c r="G19" s="5" t="s">
        <v>20</v>
      </c>
      <c r="H19" s="5" t="s">
        <v>20</v>
      </c>
      <c r="I19" s="5" t="s">
        <v>23</v>
      </c>
    </row>
    <row r="20" spans="1:9" ht="60" x14ac:dyDescent="0.25">
      <c r="A20" s="28">
        <v>19</v>
      </c>
      <c r="B20" s="5" t="s">
        <v>8</v>
      </c>
      <c r="C20" s="5" t="s">
        <v>12</v>
      </c>
      <c r="D20" s="5" t="s">
        <v>15</v>
      </c>
      <c r="E20" s="5" t="s">
        <v>17</v>
      </c>
      <c r="F20" s="5" t="s">
        <v>20</v>
      </c>
      <c r="G20" s="5" t="s">
        <v>20</v>
      </c>
      <c r="H20" s="5" t="s">
        <v>20</v>
      </c>
      <c r="I20" s="5" t="s">
        <v>22</v>
      </c>
    </row>
    <row r="21" spans="1:9" ht="30" x14ac:dyDescent="0.25">
      <c r="A21" s="28">
        <v>20</v>
      </c>
      <c r="B21" s="5" t="s">
        <v>11</v>
      </c>
      <c r="C21" s="5" t="s">
        <v>12</v>
      </c>
      <c r="D21" s="5" t="s">
        <v>15</v>
      </c>
      <c r="E21" s="5" t="s">
        <v>17</v>
      </c>
      <c r="F21" s="5" t="s">
        <v>20</v>
      </c>
      <c r="G21" s="5" t="s">
        <v>20</v>
      </c>
      <c r="H21" s="5" t="s">
        <v>20</v>
      </c>
      <c r="I21" s="5" t="s">
        <v>22</v>
      </c>
    </row>
    <row r="22" spans="1:9" ht="30" x14ac:dyDescent="0.25">
      <c r="A22" s="28">
        <v>21</v>
      </c>
      <c r="B22" s="5" t="s">
        <v>11</v>
      </c>
      <c r="C22" s="5" t="s">
        <v>12</v>
      </c>
      <c r="D22" s="5" t="s">
        <v>15</v>
      </c>
      <c r="E22" s="5" t="s">
        <v>17</v>
      </c>
      <c r="F22" s="5" t="s">
        <v>20</v>
      </c>
      <c r="G22" s="5" t="s">
        <v>20</v>
      </c>
      <c r="H22" s="5" t="s">
        <v>20</v>
      </c>
      <c r="I22" s="5" t="s">
        <v>22</v>
      </c>
    </row>
    <row r="23" spans="1:9" ht="30" x14ac:dyDescent="0.25">
      <c r="A23" s="28">
        <v>22</v>
      </c>
      <c r="B23" s="5" t="s">
        <v>11</v>
      </c>
      <c r="C23" s="5" t="s">
        <v>12</v>
      </c>
      <c r="D23" s="5" t="s">
        <v>15</v>
      </c>
      <c r="E23" s="5" t="s">
        <v>17</v>
      </c>
      <c r="F23" s="5" t="s">
        <v>20</v>
      </c>
      <c r="G23" s="5" t="s">
        <v>20</v>
      </c>
      <c r="H23" s="5" t="s">
        <v>20</v>
      </c>
      <c r="I23" s="5" t="s">
        <v>22</v>
      </c>
    </row>
    <row r="24" spans="1:9" ht="30" x14ac:dyDescent="0.25">
      <c r="A24" s="28">
        <v>23</v>
      </c>
      <c r="B24" s="5" t="s">
        <v>11</v>
      </c>
      <c r="C24" s="5" t="s">
        <v>12</v>
      </c>
      <c r="D24" s="5" t="s">
        <v>15</v>
      </c>
      <c r="E24" s="5" t="s">
        <v>17</v>
      </c>
      <c r="F24" s="5" t="s">
        <v>20</v>
      </c>
      <c r="G24" s="5" t="s">
        <v>20</v>
      </c>
      <c r="H24" s="5" t="s">
        <v>20</v>
      </c>
      <c r="I24" s="5" t="s">
        <v>22</v>
      </c>
    </row>
    <row r="25" spans="1:9" ht="60" x14ac:dyDescent="0.25">
      <c r="A25" s="28">
        <v>24</v>
      </c>
      <c r="B25" s="5" t="s">
        <v>8</v>
      </c>
      <c r="C25" s="5" t="s">
        <v>12</v>
      </c>
      <c r="D25" s="5" t="s">
        <v>15</v>
      </c>
      <c r="E25" s="5" t="s">
        <v>18</v>
      </c>
      <c r="F25" s="5" t="s">
        <v>20</v>
      </c>
      <c r="G25" s="5" t="s">
        <v>20</v>
      </c>
      <c r="H25" s="5" t="s">
        <v>35</v>
      </c>
      <c r="I25" s="5" t="s">
        <v>23</v>
      </c>
    </row>
    <row r="26" spans="1:9" ht="60" x14ac:dyDescent="0.25">
      <c r="A26" s="28">
        <v>25</v>
      </c>
      <c r="B26" s="5" t="s">
        <v>8</v>
      </c>
      <c r="C26" s="5" t="s">
        <v>12</v>
      </c>
      <c r="D26" s="5" t="s">
        <v>15</v>
      </c>
      <c r="E26" s="5" t="s">
        <v>17</v>
      </c>
      <c r="F26" s="5" t="s">
        <v>20</v>
      </c>
      <c r="G26" s="5" t="s">
        <v>20</v>
      </c>
      <c r="H26" s="5" t="s">
        <v>35</v>
      </c>
      <c r="I26" s="5" t="s">
        <v>23</v>
      </c>
    </row>
    <row r="27" spans="1:9" ht="60" x14ac:dyDescent="0.25">
      <c r="A27" s="28">
        <v>26</v>
      </c>
      <c r="B27" s="5" t="s">
        <v>8</v>
      </c>
      <c r="C27" s="5" t="s">
        <v>12</v>
      </c>
      <c r="D27" s="5" t="s">
        <v>15</v>
      </c>
      <c r="E27" s="5" t="s">
        <v>18</v>
      </c>
      <c r="F27" s="5" t="s">
        <v>20</v>
      </c>
      <c r="G27" s="5" t="s">
        <v>20</v>
      </c>
      <c r="H27" s="5" t="s">
        <v>20</v>
      </c>
      <c r="I27" s="5" t="s">
        <v>23</v>
      </c>
    </row>
    <row r="28" spans="1:9" ht="30" x14ac:dyDescent="0.25">
      <c r="A28" s="28">
        <v>27</v>
      </c>
      <c r="B28" s="5" t="s">
        <v>10</v>
      </c>
      <c r="C28" s="5" t="s">
        <v>12</v>
      </c>
      <c r="D28" s="5" t="s">
        <v>15</v>
      </c>
      <c r="E28" s="5" t="s">
        <v>17</v>
      </c>
      <c r="F28" s="5" t="s">
        <v>20</v>
      </c>
      <c r="G28" s="5" t="s">
        <v>20</v>
      </c>
      <c r="H28" s="5" t="s">
        <v>20</v>
      </c>
      <c r="I28" s="5" t="s">
        <v>22</v>
      </c>
    </row>
    <row r="29" spans="1:9" ht="30" x14ac:dyDescent="0.25">
      <c r="A29" s="28">
        <v>28</v>
      </c>
      <c r="B29" s="5" t="s">
        <v>11</v>
      </c>
      <c r="C29" s="5" t="s">
        <v>12</v>
      </c>
      <c r="D29" s="5" t="s">
        <v>15</v>
      </c>
      <c r="E29" s="5" t="s">
        <v>17</v>
      </c>
      <c r="F29" s="5" t="s">
        <v>20</v>
      </c>
      <c r="G29" s="5" t="s">
        <v>20</v>
      </c>
      <c r="H29" s="5" t="s">
        <v>20</v>
      </c>
      <c r="I29" s="5" t="s">
        <v>22</v>
      </c>
    </row>
    <row r="30" spans="1:9" ht="30" x14ac:dyDescent="0.25">
      <c r="A30" s="28">
        <v>29</v>
      </c>
      <c r="B30" s="5" t="s">
        <v>11</v>
      </c>
      <c r="C30" s="5" t="s">
        <v>12</v>
      </c>
      <c r="D30" s="5" t="s">
        <v>15</v>
      </c>
      <c r="E30" s="5" t="s">
        <v>17</v>
      </c>
      <c r="F30" s="5" t="s">
        <v>20</v>
      </c>
      <c r="G30" s="5" t="s">
        <v>20</v>
      </c>
      <c r="H30" s="5" t="s">
        <v>20</v>
      </c>
      <c r="I30" s="5" t="s">
        <v>22</v>
      </c>
    </row>
    <row r="31" spans="1:9" ht="30" x14ac:dyDescent="0.25">
      <c r="A31" s="28">
        <v>30</v>
      </c>
      <c r="B31" s="5" t="s">
        <v>11</v>
      </c>
      <c r="C31" s="5" t="s">
        <v>12</v>
      </c>
      <c r="D31" s="5" t="s">
        <v>15</v>
      </c>
      <c r="E31" s="5" t="s">
        <v>17</v>
      </c>
      <c r="F31" s="5" t="s">
        <v>20</v>
      </c>
      <c r="G31" s="5" t="s">
        <v>20</v>
      </c>
      <c r="H31" s="5" t="s">
        <v>20</v>
      </c>
      <c r="I31" s="5" t="s">
        <v>23</v>
      </c>
    </row>
    <row r="32" spans="1:9" ht="30" x14ac:dyDescent="0.25">
      <c r="A32" s="28">
        <v>31</v>
      </c>
      <c r="B32" s="5" t="s">
        <v>11</v>
      </c>
      <c r="C32" s="5" t="s">
        <v>12</v>
      </c>
      <c r="D32" s="5" t="s">
        <v>15</v>
      </c>
      <c r="E32" s="5" t="s">
        <v>17</v>
      </c>
      <c r="F32" s="5" t="s">
        <v>20</v>
      </c>
      <c r="G32" s="5" t="s">
        <v>20</v>
      </c>
      <c r="H32" s="5" t="s">
        <v>20</v>
      </c>
      <c r="I32" s="5" t="s">
        <v>22</v>
      </c>
    </row>
    <row r="33" spans="1:9" ht="30" x14ac:dyDescent="0.25">
      <c r="A33" s="28">
        <v>32</v>
      </c>
      <c r="B33" s="5" t="s">
        <v>11</v>
      </c>
      <c r="C33" s="5" t="s">
        <v>12</v>
      </c>
      <c r="D33" s="5" t="s">
        <v>15</v>
      </c>
      <c r="E33" s="5" t="s">
        <v>17</v>
      </c>
      <c r="F33" s="5" t="s">
        <v>20</v>
      </c>
      <c r="G33" s="5" t="s">
        <v>20</v>
      </c>
      <c r="H33" s="5" t="s">
        <v>20</v>
      </c>
      <c r="I33" s="5" t="s">
        <v>22</v>
      </c>
    </row>
    <row r="34" spans="1:9" ht="30" x14ac:dyDescent="0.25">
      <c r="A34" s="28">
        <v>33</v>
      </c>
      <c r="B34" s="5" t="s">
        <v>11</v>
      </c>
      <c r="C34" s="5" t="s">
        <v>12</v>
      </c>
      <c r="D34" s="5" t="s">
        <v>15</v>
      </c>
      <c r="E34" s="5" t="s">
        <v>17</v>
      </c>
      <c r="F34" s="5" t="s">
        <v>20</v>
      </c>
      <c r="G34" s="5" t="s">
        <v>20</v>
      </c>
      <c r="H34" s="5" t="s">
        <v>20</v>
      </c>
      <c r="I34" s="5" t="s">
        <v>22</v>
      </c>
    </row>
    <row r="35" spans="1:9" ht="30" x14ac:dyDescent="0.25">
      <c r="A35" s="28">
        <v>34</v>
      </c>
      <c r="B35" s="5" t="s">
        <v>11</v>
      </c>
      <c r="C35" s="5" t="s">
        <v>12</v>
      </c>
      <c r="D35" s="5" t="s">
        <v>15</v>
      </c>
      <c r="E35" s="5" t="s">
        <v>17</v>
      </c>
      <c r="F35" s="5" t="s">
        <v>20</v>
      </c>
      <c r="G35" s="5" t="s">
        <v>20</v>
      </c>
      <c r="H35" s="5" t="s">
        <v>20</v>
      </c>
      <c r="I35" s="5" t="s">
        <v>22</v>
      </c>
    </row>
    <row r="36" spans="1:9" ht="30" x14ac:dyDescent="0.25">
      <c r="A36" s="28">
        <v>35</v>
      </c>
      <c r="B36" s="5" t="s">
        <v>10</v>
      </c>
      <c r="C36" s="5" t="s">
        <v>12</v>
      </c>
      <c r="D36" s="5" t="s">
        <v>15</v>
      </c>
      <c r="E36" s="5" t="s">
        <v>18</v>
      </c>
      <c r="F36" s="5" t="s">
        <v>20</v>
      </c>
      <c r="G36" s="5" t="s">
        <v>20</v>
      </c>
      <c r="H36" s="5" t="s">
        <v>20</v>
      </c>
      <c r="I36" s="5" t="s">
        <v>22</v>
      </c>
    </row>
    <row r="37" spans="1:9" ht="60" x14ac:dyDescent="0.25">
      <c r="A37" s="28">
        <v>36</v>
      </c>
      <c r="B37" s="5" t="s">
        <v>8</v>
      </c>
      <c r="C37" s="5" t="s">
        <v>12</v>
      </c>
      <c r="D37" s="5" t="s">
        <v>15</v>
      </c>
      <c r="E37" s="5" t="s">
        <v>17</v>
      </c>
      <c r="F37" s="5" t="s">
        <v>20</v>
      </c>
      <c r="G37" s="5" t="s">
        <v>20</v>
      </c>
      <c r="H37" s="5" t="s">
        <v>20</v>
      </c>
      <c r="I37" s="5" t="s">
        <v>22</v>
      </c>
    </row>
    <row r="38" spans="1:9" ht="30" x14ac:dyDescent="0.25">
      <c r="A38" s="28">
        <v>37</v>
      </c>
      <c r="B38" s="5" t="s">
        <v>11</v>
      </c>
      <c r="C38" s="5" t="s">
        <v>12</v>
      </c>
      <c r="D38" s="5" t="s">
        <v>15</v>
      </c>
      <c r="E38" s="5" t="s">
        <v>17</v>
      </c>
      <c r="F38" s="5" t="s">
        <v>20</v>
      </c>
      <c r="G38" s="5" t="s">
        <v>20</v>
      </c>
      <c r="H38" s="5" t="s">
        <v>20</v>
      </c>
      <c r="I38" s="5" t="s">
        <v>23</v>
      </c>
    </row>
    <row r="39" spans="1:9" ht="60" x14ac:dyDescent="0.25">
      <c r="A39" s="28">
        <v>38</v>
      </c>
      <c r="B39" s="5" t="s">
        <v>8</v>
      </c>
      <c r="C39" s="5" t="s">
        <v>12</v>
      </c>
      <c r="D39" s="5" t="s">
        <v>15</v>
      </c>
      <c r="E39" s="5" t="s">
        <v>17</v>
      </c>
      <c r="F39" s="5" t="s">
        <v>20</v>
      </c>
      <c r="G39" s="5" t="s">
        <v>20</v>
      </c>
      <c r="H39" s="5" t="s">
        <v>20</v>
      </c>
      <c r="I39" s="5" t="s">
        <v>22</v>
      </c>
    </row>
    <row r="40" spans="1:9" ht="30" x14ac:dyDescent="0.25">
      <c r="A40" s="28">
        <v>39</v>
      </c>
      <c r="B40" s="5" t="s">
        <v>11</v>
      </c>
      <c r="C40" s="5" t="s">
        <v>12</v>
      </c>
      <c r="D40" s="5" t="s">
        <v>15</v>
      </c>
      <c r="E40" s="5" t="s">
        <v>17</v>
      </c>
      <c r="F40" s="5" t="s">
        <v>20</v>
      </c>
      <c r="G40" s="5" t="s">
        <v>20</v>
      </c>
      <c r="H40" s="5" t="s">
        <v>20</v>
      </c>
      <c r="I40" s="5" t="s">
        <v>22</v>
      </c>
    </row>
    <row r="41" spans="1:9" ht="30" x14ac:dyDescent="0.25">
      <c r="A41" s="28">
        <v>40</v>
      </c>
      <c r="B41" s="5" t="s">
        <v>11</v>
      </c>
      <c r="C41" s="5" t="s">
        <v>12</v>
      </c>
      <c r="D41" s="5" t="s">
        <v>15</v>
      </c>
      <c r="E41" s="5" t="s">
        <v>18</v>
      </c>
      <c r="F41" s="5" t="s">
        <v>20</v>
      </c>
      <c r="G41" s="5" t="s">
        <v>20</v>
      </c>
      <c r="H41" s="5" t="s">
        <v>20</v>
      </c>
      <c r="I41" s="5" t="s">
        <v>22</v>
      </c>
    </row>
    <row r="42" spans="1:9" ht="60" x14ac:dyDescent="0.25">
      <c r="A42" s="28">
        <v>41</v>
      </c>
      <c r="B42" s="5" t="s">
        <v>8</v>
      </c>
      <c r="C42" s="5" t="s">
        <v>12</v>
      </c>
      <c r="D42" s="5" t="s">
        <v>15</v>
      </c>
      <c r="E42" s="5" t="s">
        <v>18</v>
      </c>
      <c r="F42" s="5" t="s">
        <v>20</v>
      </c>
      <c r="G42" s="5" t="s">
        <v>20</v>
      </c>
      <c r="H42" s="5" t="s">
        <v>20</v>
      </c>
      <c r="I42" s="5" t="s">
        <v>23</v>
      </c>
    </row>
    <row r="43" spans="1:9" ht="60" x14ac:dyDescent="0.25">
      <c r="A43" s="28">
        <v>42</v>
      </c>
      <c r="B43" s="5" t="s">
        <v>8</v>
      </c>
      <c r="C43" s="5" t="s">
        <v>12</v>
      </c>
      <c r="D43" s="5" t="s">
        <v>15</v>
      </c>
      <c r="E43" s="5" t="s">
        <v>17</v>
      </c>
      <c r="F43" s="5" t="s">
        <v>20</v>
      </c>
      <c r="G43" s="5" t="s">
        <v>20</v>
      </c>
      <c r="H43" s="5" t="s">
        <v>20</v>
      </c>
      <c r="I43" s="5" t="s">
        <v>23</v>
      </c>
    </row>
    <row r="44" spans="1:9" ht="30" x14ac:dyDescent="0.25">
      <c r="A44" s="28">
        <v>43</v>
      </c>
      <c r="B44" s="5" t="s">
        <v>11</v>
      </c>
      <c r="C44" s="5" t="s">
        <v>12</v>
      </c>
      <c r="D44" s="5" t="s">
        <v>15</v>
      </c>
      <c r="E44" s="5" t="s">
        <v>17</v>
      </c>
      <c r="F44" s="5" t="s">
        <v>20</v>
      </c>
      <c r="G44" s="5" t="s">
        <v>20</v>
      </c>
      <c r="H44" s="5" t="s">
        <v>20</v>
      </c>
      <c r="I44" s="5" t="s">
        <v>22</v>
      </c>
    </row>
    <row r="45" spans="1:9" x14ac:dyDescent="0.25">
      <c r="A45" s="28"/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28"/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28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28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28"/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28"/>
      <c r="B50" s="5"/>
      <c r="C50" s="5"/>
      <c r="D50" s="5"/>
      <c r="E50" s="5"/>
      <c r="F50" s="5"/>
      <c r="G50" s="5"/>
      <c r="H50" s="5"/>
      <c r="I50" s="5"/>
    </row>
    <row r="51" spans="1:9" ht="15.75" thickBot="1" x14ac:dyDescent="0.3"/>
    <row r="52" spans="1:9" ht="75" x14ac:dyDescent="0.25">
      <c r="A52" s="33" t="s">
        <v>0</v>
      </c>
      <c r="B52" s="16" t="s">
        <v>8</v>
      </c>
      <c r="C52" s="16" t="s">
        <v>9</v>
      </c>
      <c r="D52" s="24" t="s">
        <v>10</v>
      </c>
      <c r="E52" s="24" t="s">
        <v>11</v>
      </c>
      <c r="F52" s="17"/>
      <c r="G52" s="1"/>
      <c r="H52" s="1"/>
      <c r="I52" s="1"/>
    </row>
    <row r="53" spans="1:9" ht="15.75" thickBot="1" x14ac:dyDescent="0.3">
      <c r="A53" s="34"/>
      <c r="B53" s="25">
        <f>COUNTIF($B$2:$B$50,"Por aviso  público,  prensa  u  otros  medios  de  comunicación")</f>
        <v>11</v>
      </c>
      <c r="C53" s="25">
        <f>COUNTIF($B$2:$B$50,"A  través  de  la  comunidad")</f>
        <v>0</v>
      </c>
      <c r="D53" s="25">
        <f>COUNTIF($B$2:$B$50,"Página  Web")</f>
        <v>8</v>
      </c>
      <c r="E53" s="25">
        <f>COUNTIF($B$2:$B$50,"Invitación  directa")</f>
        <v>24</v>
      </c>
      <c r="F53" s="18"/>
      <c r="G53" s="1"/>
      <c r="H53" s="1"/>
      <c r="I53" s="1"/>
    </row>
    <row r="54" spans="1:9" ht="30" x14ac:dyDescent="0.25">
      <c r="A54" s="37" t="s">
        <v>1</v>
      </c>
      <c r="B54" s="8" t="s">
        <v>12</v>
      </c>
      <c r="C54" s="8" t="s">
        <v>13</v>
      </c>
      <c r="D54" s="8" t="s">
        <v>14</v>
      </c>
      <c r="E54" s="9"/>
      <c r="F54" s="10"/>
    </row>
    <row r="55" spans="1:9" ht="15.75" thickBot="1" x14ac:dyDescent="0.3">
      <c r="A55" s="38"/>
      <c r="B55" s="26">
        <f>COUNTIF($C$2:$C$50,"Bien  organizada")</f>
        <v>43</v>
      </c>
      <c r="C55" s="26">
        <f>COUNTIF($C$2:$C$50,"Regularmente  organizada")</f>
        <v>0</v>
      </c>
      <c r="D55" s="26">
        <f>COUNTIF($C$2:$C$50,"Mal  organizada")</f>
        <v>0</v>
      </c>
      <c r="E55" s="11"/>
      <c r="F55" s="12"/>
    </row>
    <row r="56" spans="1:9" x14ac:dyDescent="0.25">
      <c r="A56" s="33" t="s">
        <v>2</v>
      </c>
      <c r="B56" s="16" t="s">
        <v>15</v>
      </c>
      <c r="C56" s="16" t="s">
        <v>16</v>
      </c>
      <c r="D56" s="19" t="s">
        <v>26</v>
      </c>
      <c r="E56" s="20"/>
      <c r="F56" s="21"/>
    </row>
    <row r="57" spans="1:9" ht="15.75" thickBot="1" x14ac:dyDescent="0.3">
      <c r="A57" s="34"/>
      <c r="B57" s="27">
        <f>COUNTIF($D$2:$D$50,"igual")</f>
        <v>43</v>
      </c>
      <c r="C57" s="27">
        <f>COUNTIF($D$2:$D$50,"Desigual ")</f>
        <v>0</v>
      </c>
      <c r="D57" s="27">
        <f>COUNTIF($D$2:$D$50,"NS/NR")</f>
        <v>0</v>
      </c>
      <c r="E57" s="22"/>
      <c r="F57" s="23"/>
    </row>
    <row r="58" spans="1:9" ht="30" x14ac:dyDescent="0.25">
      <c r="A58" s="37" t="s">
        <v>3</v>
      </c>
      <c r="B58" s="8" t="s">
        <v>17</v>
      </c>
      <c r="C58" s="8" t="s">
        <v>18</v>
      </c>
      <c r="D58" s="14" t="s">
        <v>19</v>
      </c>
      <c r="E58" s="13" t="s">
        <v>26</v>
      </c>
      <c r="F58" s="10"/>
    </row>
    <row r="59" spans="1:9" ht="15.75" thickBot="1" x14ac:dyDescent="0.3">
      <c r="A59" s="38"/>
      <c r="B59" s="26">
        <f>COUNTIF($E$2:$E$50,"Profunda  y  completa")</f>
        <v>35</v>
      </c>
      <c r="C59" s="26">
        <f>COUNTIF($E$2:$E$50,"Moderadamente  profunda")</f>
        <v>8</v>
      </c>
      <c r="D59" s="26">
        <f>COUNTIF($E$2:$E$50,"Superficial ")</f>
        <v>0</v>
      </c>
      <c r="E59" s="26">
        <f>COUNTIF($E$2:$E$50,"NS/NR")</f>
        <v>0</v>
      </c>
      <c r="F59" s="12"/>
    </row>
    <row r="60" spans="1:9" x14ac:dyDescent="0.25">
      <c r="A60" s="33" t="s">
        <v>4</v>
      </c>
      <c r="B60" s="16" t="s">
        <v>20</v>
      </c>
      <c r="C60" s="16" t="s">
        <v>21</v>
      </c>
      <c r="D60" s="19" t="s">
        <v>26</v>
      </c>
      <c r="E60" s="20"/>
      <c r="F60" s="21"/>
    </row>
    <row r="61" spans="1:9" ht="15.75" thickBot="1" x14ac:dyDescent="0.3">
      <c r="A61" s="34"/>
      <c r="B61" s="27">
        <f>COUNTIF($F$2:$F$50,"SÍ")</f>
        <v>43</v>
      </c>
      <c r="C61" s="27">
        <f>COUNTIF($F$2:$F$50,"NO ")</f>
        <v>0</v>
      </c>
      <c r="D61" s="27">
        <f>COUNTIF($F$2:$F$50,"NS/NR")</f>
        <v>0</v>
      </c>
      <c r="E61" s="22"/>
      <c r="F61" s="23"/>
    </row>
    <row r="62" spans="1:9" x14ac:dyDescent="0.25">
      <c r="A62" s="37" t="s">
        <v>5</v>
      </c>
      <c r="B62" s="8" t="s">
        <v>20</v>
      </c>
      <c r="C62" s="8" t="s">
        <v>21</v>
      </c>
      <c r="D62" s="13" t="s">
        <v>26</v>
      </c>
      <c r="E62" s="9"/>
      <c r="F62" s="10"/>
    </row>
    <row r="63" spans="1:9" ht="15.75" thickBot="1" x14ac:dyDescent="0.3">
      <c r="A63" s="38"/>
      <c r="B63" s="26">
        <f>COUNTIF($G$2:$G$50,"SÍ")</f>
        <v>43</v>
      </c>
      <c r="C63" s="26">
        <f>COUNTIF($G$2:$G$50,"NO ")</f>
        <v>0</v>
      </c>
      <c r="D63" s="26">
        <f>COUNTIF($G$2:$G$50,"NS/NR")</f>
        <v>0</v>
      </c>
      <c r="E63" s="11"/>
      <c r="F63" s="12"/>
    </row>
    <row r="64" spans="1:9" x14ac:dyDescent="0.25">
      <c r="A64" s="33" t="s">
        <v>6</v>
      </c>
      <c r="B64" s="16" t="s">
        <v>20</v>
      </c>
      <c r="C64" s="16" t="s">
        <v>21</v>
      </c>
      <c r="D64" s="19" t="s">
        <v>26</v>
      </c>
      <c r="E64" s="20"/>
      <c r="F64" s="21"/>
    </row>
    <row r="65" spans="1:6" ht="15.75" thickBot="1" x14ac:dyDescent="0.3">
      <c r="A65" s="34"/>
      <c r="B65" s="27">
        <f>COUNTIF($H$2:$H$50,"SÍ")</f>
        <v>41</v>
      </c>
      <c r="C65" s="27">
        <f>COUNTIF($H$2:$H$50,"NO ")</f>
        <v>2</v>
      </c>
      <c r="D65" s="27">
        <f>COUNTIF($H$2:$H$50,"NS/NR")</f>
        <v>0</v>
      </c>
      <c r="E65" s="22"/>
      <c r="F65" s="23"/>
    </row>
    <row r="66" spans="1:6" x14ac:dyDescent="0.25">
      <c r="A66" s="35" t="s">
        <v>7</v>
      </c>
      <c r="B66" s="8" t="s">
        <v>22</v>
      </c>
      <c r="C66" s="8" t="s">
        <v>23</v>
      </c>
      <c r="D66" s="8" t="s">
        <v>24</v>
      </c>
      <c r="E66" s="8" t="s">
        <v>25</v>
      </c>
      <c r="F66" s="15" t="s">
        <v>26</v>
      </c>
    </row>
    <row r="67" spans="1:6" ht="15.75" thickBot="1" x14ac:dyDescent="0.3">
      <c r="A67" s="36"/>
      <c r="B67" s="26">
        <f>COUNTIF($I$2:$I$50,"Muy  grande ")</f>
        <v>25</v>
      </c>
      <c r="C67" s="26">
        <f>COUNTIF($I$2:$I$50,"Grande")</f>
        <v>16</v>
      </c>
      <c r="D67" s="26">
        <f>COUNTIF($I$2:$I$50,"Poca")</f>
        <v>1</v>
      </c>
      <c r="E67" s="26">
        <f>COUNTIF($I$2:$I$50,"Muy  poca")</f>
        <v>1</v>
      </c>
      <c r="F67" s="26">
        <f>COUNTIF($I$2:$I$50,"NS/NR")</f>
        <v>0</v>
      </c>
    </row>
    <row r="324" spans="1:8" ht="120" x14ac:dyDescent="0.25">
      <c r="A324" s="2" t="s">
        <v>8</v>
      </c>
      <c r="B324" s="2" t="s">
        <v>12</v>
      </c>
      <c r="C324" s="2" t="s">
        <v>15</v>
      </c>
      <c r="D324" s="2" t="s">
        <v>17</v>
      </c>
      <c r="E324" s="2" t="s">
        <v>20</v>
      </c>
      <c r="F324" s="2" t="s">
        <v>20</v>
      </c>
      <c r="G324" s="2" t="s">
        <v>20</v>
      </c>
      <c r="H324" s="2" t="s">
        <v>22</v>
      </c>
    </row>
    <row r="325" spans="1:8" ht="60" x14ac:dyDescent="0.25">
      <c r="A325" s="2" t="s">
        <v>9</v>
      </c>
      <c r="B325" s="2" t="s">
        <v>13</v>
      </c>
      <c r="C325" s="2" t="s">
        <v>16</v>
      </c>
      <c r="D325" s="2" t="s">
        <v>18</v>
      </c>
      <c r="E325" s="2" t="s">
        <v>21</v>
      </c>
      <c r="F325" s="2" t="s">
        <v>21</v>
      </c>
      <c r="G325" s="2" t="s">
        <v>21</v>
      </c>
      <c r="H325" s="2" t="s">
        <v>23</v>
      </c>
    </row>
    <row r="326" spans="1:8" ht="30" x14ac:dyDescent="0.25">
      <c r="A326" s="2" t="s">
        <v>10</v>
      </c>
      <c r="B326" s="2" t="s">
        <v>14</v>
      </c>
      <c r="C326" s="3" t="s">
        <v>26</v>
      </c>
      <c r="D326" s="4" t="s">
        <v>19</v>
      </c>
      <c r="E326" s="3" t="s">
        <v>26</v>
      </c>
      <c r="F326" s="3" t="s">
        <v>26</v>
      </c>
      <c r="G326" s="3" t="s">
        <v>26</v>
      </c>
      <c r="H326" s="2" t="s">
        <v>24</v>
      </c>
    </row>
    <row r="327" spans="1:8" ht="30" x14ac:dyDescent="0.25">
      <c r="A327" s="2" t="s">
        <v>11</v>
      </c>
      <c r="B327" s="3"/>
      <c r="C327" s="3"/>
      <c r="D327" s="3" t="s">
        <v>26</v>
      </c>
      <c r="E327" s="3"/>
      <c r="F327" s="3"/>
      <c r="G327" s="3"/>
      <c r="H327" s="2" t="s">
        <v>25</v>
      </c>
    </row>
    <row r="328" spans="1:8" x14ac:dyDescent="0.25">
      <c r="H328" s="3" t="s">
        <v>26</v>
      </c>
    </row>
  </sheetData>
  <mergeCells count="8">
    <mergeCell ref="A64:A65"/>
    <mergeCell ref="A66:A67"/>
    <mergeCell ref="A52:A53"/>
    <mergeCell ref="A54:A55"/>
    <mergeCell ref="A56:A57"/>
    <mergeCell ref="A58:A59"/>
    <mergeCell ref="A60:A61"/>
    <mergeCell ref="A62:A63"/>
  </mergeCells>
  <dataValidations count="12">
    <dataValidation type="list" allowBlank="1" showInputMessage="1" showErrorMessage="1" sqref="B2:B50">
      <formula1>$A$324:$A$327</formula1>
    </dataValidation>
    <dataValidation type="list" allowBlank="1" showInputMessage="1" showErrorMessage="1" sqref="C2:C50">
      <formula1>$B$324:$B$326</formula1>
    </dataValidation>
    <dataValidation type="list" allowBlank="1" showInputMessage="1" showErrorMessage="1" sqref="D2:D44">
      <formula1>$C$324:$C$325</formula1>
    </dataValidation>
    <dataValidation type="list" allowBlank="1" showInputMessage="1" showErrorMessage="1" sqref="E2:E50">
      <formula1>$D$324:$D$326</formula1>
    </dataValidation>
    <dataValidation type="list" allowBlank="1" showInputMessage="1" showErrorMessage="1" sqref="F2:F44">
      <formula1>$E$324:$E$325</formula1>
    </dataValidation>
    <dataValidation type="list" allowBlank="1" showInputMessage="1" showErrorMessage="1" sqref="G2:G44">
      <formula1>$F$324:$F$325</formula1>
    </dataValidation>
    <dataValidation type="list" allowBlank="1" showInputMessage="1" showErrorMessage="1" sqref="H2:H44">
      <formula1>$G$324:$G$325</formula1>
    </dataValidation>
    <dataValidation type="list" allowBlank="1" showInputMessage="1" showErrorMessage="1" sqref="I2:I50">
      <formula1>$H$324:$H$327</formula1>
    </dataValidation>
    <dataValidation type="list" allowBlank="1" showInputMessage="1" showErrorMessage="1" sqref="F45:F50">
      <formula1>$E$324:$E$326</formula1>
    </dataValidation>
    <dataValidation type="list" allowBlank="1" showInputMessage="1" showErrorMessage="1" sqref="G45:G50">
      <formula1>$F$324:$F$326</formula1>
    </dataValidation>
    <dataValidation type="list" allowBlank="1" showInputMessage="1" showErrorMessage="1" sqref="H45:H50">
      <formula1>$G$324:$G$326</formula1>
    </dataValidation>
    <dataValidation type="list" allowBlank="1" showInputMessage="1" showErrorMessage="1" sqref="D45:D50">
      <formula1>$C$324:$C$326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showGridLines="0" topLeftCell="A7" zoomScale="110" zoomScaleNormal="11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showGridLines="0" topLeftCell="A13" zoomScale="110" zoomScaleNormal="110" workbookViewId="0">
      <selection activeCell="N16" sqref="N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showGridLines="0" topLeftCell="A16" zoomScale="110" zoomScaleNormal="110" workbookViewId="0">
      <selection activeCell="B35" sqref="B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showGridLines="0" zoomScale="90" zoomScaleNormal="90" workbookViewId="0">
      <selection activeCell="O14" sqref="O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showGridLines="0" zoomScale="110" zoomScaleNormal="110" workbookViewId="0">
      <selection activeCell="O13" sqref="O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showGridLines="0" zoomScaleNormal="10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"/>
  <sheetViews>
    <sheetView showGridLines="0" topLeftCell="A13" zoomScale="110" zoomScaleNormal="110" workbookViewId="0">
      <selection activeCell="O12" sqref="O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Hoja2</vt:lpstr>
      <vt:lpstr>DATOS</vt:lpstr>
      <vt:lpstr>P1</vt:lpstr>
      <vt:lpstr>P2</vt:lpstr>
      <vt:lpstr>P3</vt:lpstr>
      <vt:lpstr>P4</vt:lpstr>
      <vt:lpstr>P5</vt:lpstr>
      <vt:lpstr>P6</vt:lpstr>
      <vt:lpstr>P7</vt:lpstr>
      <vt:lpstr>P8</vt:lpstr>
      <vt:lpstr>DATOS!_GoBack</vt:lpstr>
    </vt:vector>
  </TitlesOfParts>
  <Company>Hospital San Rafael Itagûi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suario2</dc:creator>
  <cp:lastModifiedBy>capacitacion</cp:lastModifiedBy>
  <cp:lastPrinted>2012-12-26T13:17:15Z</cp:lastPrinted>
  <dcterms:created xsi:type="dcterms:W3CDTF">2012-12-26T12:04:07Z</dcterms:created>
  <dcterms:modified xsi:type="dcterms:W3CDTF">2016-12-28T12:36:45Z</dcterms:modified>
</cp:coreProperties>
</file>